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Ộ NGHEO\XÂY DỰNG MÔ HÌNH GIẢM NGHÈO\NAM 2024\Mô hình 2024\BC THẢM ĐỊNH VÀ PHE DUYÊT MÔ HÌNH CỦA HUYỆN\"/>
    </mc:Choice>
  </mc:AlternateContent>
  <bookViews>
    <workbookView xWindow="0" yWindow="0" windowWidth="22188" windowHeight="8556" firstSheet="1" activeTab="2"/>
  </bookViews>
  <sheets>
    <sheet name="SGV" sheetId="6" state="veryHidden" r:id="rId1"/>
    <sheet name="Dự toán (2)" sheetId="3" r:id="rId2"/>
    <sheet name="DS chi tiết" sheetId="4" r:id="rId3"/>
  </sheets>
  <definedNames>
    <definedName name="_xlnm._FilterDatabase" localSheetId="2" hidden="1">'DS chi tiết'!$A$11:$M$38</definedName>
    <definedName name="_xlnm.Print_Titles" localSheetId="2">'DS chi tiết'!$7:$10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12" i="4"/>
  <c r="G35" i="4"/>
  <c r="I35" i="4"/>
  <c r="J35" i="4"/>
  <c r="K35" i="4"/>
  <c r="L35" i="4"/>
  <c r="M35" i="4"/>
  <c r="G25" i="3"/>
  <c r="H25" i="3"/>
  <c r="F25" i="3"/>
  <c r="G12" i="3"/>
  <c r="H12" i="3"/>
  <c r="F12" i="3"/>
  <c r="G23" i="3"/>
  <c r="H23" i="3"/>
  <c r="F23" i="3"/>
  <c r="G19" i="3"/>
  <c r="H19" i="3"/>
  <c r="F19" i="3"/>
  <c r="F14" i="3"/>
  <c r="G14" i="3" s="1"/>
  <c r="F15" i="3"/>
  <c r="G15" i="3" s="1"/>
  <c r="F16" i="3"/>
  <c r="G16" i="3" s="1"/>
  <c r="F17" i="3"/>
  <c r="G17" i="3" s="1"/>
  <c r="F18" i="3"/>
  <c r="G18" i="3" s="1"/>
  <c r="F13" i="3"/>
  <c r="G13" i="3" s="1"/>
  <c r="H35" i="4" l="1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I12" i="4"/>
  <c r="F22" i="3"/>
  <c r="F21" i="3"/>
  <c r="H21" i="3" s="1"/>
  <c r="G20" i="3"/>
  <c r="F20" i="3"/>
  <c r="H20" i="3" s="1"/>
  <c r="F35" i="4" l="1"/>
  <c r="H22" i="3"/>
</calcChain>
</file>

<file path=xl/comments1.xml><?xml version="1.0" encoding="utf-8"?>
<comments xmlns="http://schemas.openxmlformats.org/spreadsheetml/2006/main">
  <authors>
    <author>DELL</author>
  </authors>
  <commentList>
    <comment ref="D13" authorId="0" shapeId="0">
      <text>
        <r>
          <rPr>
            <b/>
            <sz val="9"/>
            <rFont val="Tahoma"/>
            <charset val="134"/>
          </rPr>
          <t>DELL:</t>
        </r>
        <r>
          <rPr>
            <sz val="9"/>
            <rFont val="Tahoma"/>
            <charset val="134"/>
          </rPr>
          <t xml:space="preserve">
21 người cả người SX KT giỏi</t>
        </r>
      </text>
    </comment>
    <comment ref="H25" authorId="0" shapeId="0">
      <text>
        <r>
          <rPr>
            <b/>
            <sz val="9"/>
            <rFont val="Tahoma"/>
            <charset val="134"/>
          </rPr>
          <t>DELL:</t>
        </r>
        <r>
          <rPr>
            <sz val="9"/>
            <rFont val="Tahoma"/>
            <charset val="134"/>
          </rPr>
          <t xml:space="preserve">
mới đạt 39,3% so với dự án
</t>
        </r>
      </text>
    </comment>
  </commentList>
</comments>
</file>

<file path=xl/sharedStrings.xml><?xml version="1.0" encoding="utf-8"?>
<sst xmlns="http://schemas.openxmlformats.org/spreadsheetml/2006/main" count="156" uniqueCount="110">
  <si>
    <t>ỦY BAN NHÂN DÂN</t>
  </si>
  <si>
    <t>CỘNG HÒA XÃ HỘI CHỦ NGHĨA VIỆT NAM</t>
  </si>
  <si>
    <t>Độc lập - Tự do - Hạnh phúc</t>
  </si>
  <si>
    <t>DỰ TOÁN KINH PHÍ THỰC HIỆN DỰ ÁN</t>
  </si>
  <si>
    <t>Dự án 2: Phát triển mô hình Chăn nuôi dúi sinh sản thuộc Chương trình MTQG giảm nghèo bền vững năm 2024
 trên địa bàn xã Sơn Kim 2</t>
  </si>
  <si>
    <t>Thời gian thực hiện: Từ tháng 9  năm 2024</t>
  </si>
  <si>
    <t>Nội dung thực hiện: Mô hình chăn nuôi Dúi sinh sản</t>
  </si>
  <si>
    <t>Đơn vị tính: đồng</t>
  </si>
  <si>
    <t>TT</t>
  </si>
  <si>
    <t>Nội dung</t>
  </si>
  <si>
    <t>ĐVT</t>
  </si>
  <si>
    <t>Số lượng</t>
  </si>
  <si>
    <t>Đơn giá</t>
  </si>
  <si>
    <t>Thành tiền</t>
  </si>
  <si>
    <t>Trong đó</t>
  </si>
  <si>
    <t>Ghi chú</t>
  </si>
  <si>
    <t xml:space="preserve">Nguồn Ngân sách </t>
  </si>
  <si>
    <t>Nguồn đóng góp đối ứng của hộ dân</t>
  </si>
  <si>
    <t>I</t>
  </si>
  <si>
    <t>Tập huấn kỹ thuật (1 ngày)</t>
  </si>
  <si>
    <t>Hỗ trợ tiền ăn cho học viên</t>
  </si>
  <si>
    <t>Người</t>
  </si>
  <si>
    <t>Thông tư số 55/2023/TT-BTC ngày 15/8/2023</t>
  </si>
  <si>
    <t>Phô tô tài liệu cho học viên</t>
  </si>
  <si>
    <t>Văn phòng phẩm cho học viên</t>
  </si>
  <si>
    <t>Chi thù lao giảng viên</t>
  </si>
  <si>
    <t>Ngày</t>
  </si>
  <si>
    <t>Maket tập huấn</t>
  </si>
  <si>
    <t>Cái</t>
  </si>
  <si>
    <t>Nước uống, giải khát giữa giờ</t>
  </si>
  <si>
    <t>II</t>
  </si>
  <si>
    <t>Hỗ trợ giống, vật tư</t>
  </si>
  <si>
    <t>Cặp</t>
  </si>
  <si>
    <t>Khảo sát theo giá 
thị trường trên địa bàn</t>
  </si>
  <si>
    <t>Chuồng trại chăn nuôi</t>
  </si>
  <si>
    <t xml:space="preserve">Thức ăn thô cho dúi (ngô hạt) </t>
  </si>
  <si>
    <t>Kg</t>
  </si>
  <si>
    <t>III</t>
  </si>
  <si>
    <t>Chi phí quản lý dự án</t>
  </si>
  <si>
    <t>Chi phí khảo sát, xây dựng và quản lý dự án</t>
  </si>
  <si>
    <t>Tổng:</t>
  </si>
  <si>
    <t>Độc lâp - Tự do - Hạnh phúc</t>
  </si>
  <si>
    <t>DANH SÁCH</t>
  </si>
  <si>
    <t>Họ và tên chủ hộ</t>
  </si>
  <si>
    <t>Năm sinh</t>
  </si>
  <si>
    <t>Địa chỉ</t>
  </si>
  <si>
    <t>Đối tượng</t>
  </si>
  <si>
    <t>Tổng kinh phí thực hiện
(đồng)</t>
  </si>
  <si>
    <t>Nguồn nhân dân
 đóng góp thức ăn và chuồng trại</t>
  </si>
  <si>
    <t>Số lượng
(Cặp)</t>
  </si>
  <si>
    <t>Tổng kinh phí mua con giống</t>
  </si>
  <si>
    <t>Thức ăn thô cho dúi
 (ngô hạt)</t>
  </si>
  <si>
    <t>Xây dựng chuồng trại chăn nuôi (đồng)</t>
  </si>
  <si>
    <t>Ngân sách nhà nước hỗ trợ mua con giống (đồng)</t>
  </si>
  <si>
    <t>Kinh phí đối ứng của người dân đóng góp mua con giống (đồng)</t>
  </si>
  <si>
    <t>Số lượng
(kg)</t>
  </si>
  <si>
    <t>Thành tiền 
(đồng)</t>
  </si>
  <si>
    <t>1</t>
  </si>
  <si>
    <t>2</t>
  </si>
  <si>
    <t>3</t>
  </si>
  <si>
    <t>4</t>
  </si>
  <si>
    <t>5</t>
  </si>
  <si>
    <t>6=8+12+13</t>
  </si>
  <si>
    <t>7</t>
  </si>
  <si>
    <t>8=9+10</t>
  </si>
  <si>
    <t>9</t>
  </si>
  <si>
    <t>10</t>
  </si>
  <si>
    <t>11</t>
  </si>
  <si>
    <t>12</t>
  </si>
  <si>
    <t>Nguyễn Thị Hường</t>
  </si>
  <si>
    <t>Quyết Thắng</t>
  </si>
  <si>
    <t>Hộ nghèo</t>
  </si>
  <si>
    <t>Phan Thị Ngọc Ánh</t>
  </si>
  <si>
    <t>Võ Thị Tình</t>
  </si>
  <si>
    <t>Văn Đình An</t>
  </si>
  <si>
    <t>Hộ cận nghèo</t>
  </si>
  <si>
    <t>Phạm Như Hoàng</t>
  </si>
  <si>
    <t>Nguyễn Văn Hòa</t>
  </si>
  <si>
    <t>Hạ Vàng</t>
  </si>
  <si>
    <t>Hộ mới thoát nghèo 
(thoát Cận nghèo năm 2022)</t>
  </si>
  <si>
    <t>Nguyễn Thị Hiền</t>
  </si>
  <si>
    <t>Hộ mới thoát nghèo 
(Hộ thoát nghèo năm 2022)</t>
  </si>
  <si>
    <t>Nguyễn Đình Ngãi</t>
  </si>
  <si>
    <t>Thượng Kim</t>
  </si>
  <si>
    <t>Lê Văn Anh</t>
  </si>
  <si>
    <t>Nguyễn Trọng Tân</t>
  </si>
  <si>
    <t>Nguyễn Thị Loan</t>
  </si>
  <si>
    <t>Nguyễn Văn Định</t>
  </si>
  <si>
    <t>Phạm Thị Hồng</t>
  </si>
  <si>
    <t>Làng Chè</t>
  </si>
  <si>
    <t>Trần Giang Nam</t>
  </si>
  <si>
    <t>Nguyễn Thị Lan</t>
  </si>
  <si>
    <t>Hoàng Quốc Tuấn</t>
  </si>
  <si>
    <t>Nguyễn Thượng Hiền</t>
  </si>
  <si>
    <t>Thanh Dũng</t>
  </si>
  <si>
    <t>Lê Thị Giang</t>
  </si>
  <si>
    <t>Phan Văn Hợp</t>
  </si>
  <si>
    <t>Hộ mới thoát nghèo 
(thoát Cận nghèo năm 2023)</t>
  </si>
  <si>
    <t>Hồ Huy Thắng</t>
  </si>
  <si>
    <t>Lê Quang Hoàng</t>
  </si>
  <si>
    <t>Lê Văn Kỳ</t>
  </si>
  <si>
    <t>Võ Xuân Long</t>
  </si>
  <si>
    <t>Tiền Phong</t>
  </si>
  <si>
    <t>Tổng: 23 hộ</t>
  </si>
  <si>
    <t>HUYỆN HƯƠNG SƠN</t>
  </si>
  <si>
    <t>Địa điểm thực hiện: Xã Sơn Kim 2, huyện Hương Sơn, tỉnh Hà Tĩnh</t>
  </si>
  <si>
    <t>ỦY BAN NHÂN DÂN HUYỆN</t>
  </si>
  <si>
    <t xml:space="preserve">Dúi mốc Việt Nam (trọng lượng 0,8-01 kg; có độ tuổi từ 03-04 tháng tuổi) cho 23 hộ, mỗi hộ được hỗ trợ 04 cặp con giống </t>
  </si>
  <si>
    <t>Hộ gia đình tham gia dự án 2: Phát triển mô hình Chăn nuôi Dúi sinh sản thuộc Chương trình MTQG giảm nghèo bền vững năm 2024 trên địa bàn xã Sơn Kim 2</t>
  </si>
  <si>
    <t>Kinh phí thực hiện mua con giống Dúi mốc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</si>
</sst>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23"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i/>
      <sz val="12"/>
      <color theme="1"/>
      <name val="Times New Roman"/>
      <charset val="134"/>
    </font>
    <font>
      <b/>
      <sz val="13"/>
      <name val="Times New Roman"/>
      <charset val="134"/>
    </font>
    <font>
      <sz val="14"/>
      <color theme="1"/>
      <name val="Times New Roman"/>
      <charset val="134"/>
    </font>
    <font>
      <b/>
      <sz val="13"/>
      <color theme="1"/>
      <name val="Times New Roman"/>
      <charset val="134"/>
    </font>
    <font>
      <i/>
      <sz val="13"/>
      <color theme="1"/>
      <name val="Times New Roman"/>
      <charset val="134"/>
    </font>
    <font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  <font>
      <sz val="12"/>
      <color theme="1"/>
      <name val="Times New Roman"/>
      <charset val="134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11" fillId="0" borderId="0"/>
    <xf numFmtId="0" fontId="8" fillId="0" borderId="0"/>
  </cellStyleXfs>
  <cellXfs count="83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vertic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4" applyFont="1" applyBorder="1" applyAlignment="1">
      <alignment horizontal="center" vertical="center" wrapText="1"/>
    </xf>
    <xf numFmtId="167" fontId="1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0" xfId="4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2" applyFont="1" applyAlignment="1">
      <alignment horizontal="center" vertical="center" wrapText="1"/>
    </xf>
    <xf numFmtId="0" fontId="16" fillId="0" borderId="0" xfId="0" applyFont="1"/>
    <xf numFmtId="0" fontId="12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5" fillId="0" borderId="0" xfId="4" applyFont="1"/>
    <xf numFmtId="166" fontId="18" fillId="0" borderId="1" xfId="1" applyNumberFormat="1" applyFont="1" applyFill="1" applyBorder="1" applyAlignment="1">
      <alignment horizontal="right" vertical="center" wrapText="1"/>
    </xf>
    <xf numFmtId="166" fontId="13" fillId="0" borderId="2" xfId="1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/>
    </xf>
    <xf numFmtId="0" fontId="13" fillId="0" borderId="2" xfId="4" applyFont="1" applyFill="1" applyBorder="1" applyAlignment="1">
      <alignment horizontal="left" vertical="center"/>
    </xf>
    <xf numFmtId="37" fontId="13" fillId="0" borderId="2" xfId="1" applyNumberFormat="1" applyFont="1" applyFill="1" applyBorder="1" applyAlignment="1">
      <alignment horizontal="center" vertical="center"/>
    </xf>
    <xf numFmtId="166" fontId="13" fillId="0" borderId="2" xfId="4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6" fillId="0" borderId="2" xfId="4" applyFont="1" applyFill="1" applyBorder="1" applyAlignment="1">
      <alignment horizontal="center" vertical="center"/>
    </xf>
    <xf numFmtId="0" fontId="16" fillId="0" borderId="2" xfId="4" applyFont="1" applyBorder="1" applyAlignment="1">
      <alignment horizontal="left" vertical="center"/>
    </xf>
    <xf numFmtId="37" fontId="16" fillId="0" borderId="2" xfId="1" applyNumberFormat="1" applyFont="1" applyFill="1" applyBorder="1" applyAlignment="1">
      <alignment horizontal="center" vertical="center"/>
    </xf>
    <xf numFmtId="37" fontId="16" fillId="0" borderId="2" xfId="1" applyNumberFormat="1" applyFont="1" applyFill="1" applyBorder="1" applyAlignment="1" applyProtection="1">
      <alignment vertical="center"/>
      <protection hidden="1"/>
    </xf>
    <xf numFmtId="37" fontId="16" fillId="0" borderId="2" xfId="1" applyNumberFormat="1" applyFont="1" applyFill="1" applyBorder="1" applyAlignment="1">
      <alignment vertical="center"/>
    </xf>
    <xf numFmtId="0" fontId="16" fillId="0" borderId="2" xfId="4" applyFont="1" applyFill="1" applyBorder="1" applyAlignment="1">
      <alignment vertical="center" wrapText="1"/>
    </xf>
    <xf numFmtId="0" fontId="16" fillId="0" borderId="2" xfId="4" applyFont="1" applyFill="1" applyBorder="1" applyAlignment="1">
      <alignment vertical="center"/>
    </xf>
    <xf numFmtId="0" fontId="13" fillId="0" borderId="2" xfId="4" applyFont="1" applyFill="1" applyBorder="1" applyAlignment="1">
      <alignment vertical="center"/>
    </xf>
    <xf numFmtId="37" fontId="13" fillId="0" borderId="2" xfId="1" applyNumberFormat="1" applyFont="1" applyFill="1" applyBorder="1" applyAlignment="1">
      <alignment vertical="center"/>
    </xf>
    <xf numFmtId="166" fontId="13" fillId="0" borderId="2" xfId="1" applyNumberFormat="1" applyFont="1" applyFill="1" applyBorder="1" applyAlignment="1">
      <alignment horizontal="center" vertical="center"/>
    </xf>
    <xf numFmtId="0" fontId="13" fillId="0" borderId="2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vertical="center"/>
    </xf>
    <xf numFmtId="37" fontId="13" fillId="0" borderId="0" xfId="1" applyNumberFormat="1" applyFont="1" applyFill="1" applyBorder="1" applyAlignment="1">
      <alignment vertical="center"/>
    </xf>
    <xf numFmtId="37" fontId="13" fillId="0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4" fillId="0" borderId="0" xfId="1" applyNumberFormat="1" applyFont="1" applyFill="1" applyBorder="1" applyAlignment="1">
      <alignment horizontal="center" vertical="center"/>
    </xf>
    <xf numFmtId="166" fontId="16" fillId="0" borderId="2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2" xfId="4" applyFont="1" applyFill="1" applyBorder="1" applyAlignment="1">
      <alignment horizontal="center" vertical="center" wrapText="1"/>
    </xf>
    <xf numFmtId="166" fontId="13" fillId="0" borderId="2" xfId="1" applyNumberFormat="1" applyFont="1" applyFill="1" applyBorder="1" applyAlignment="1">
      <alignment horizontal="center" vertical="center" wrapText="1"/>
    </xf>
    <xf numFmtId="166" fontId="13" fillId="0" borderId="2" xfId="4" applyNumberFormat="1" applyFont="1" applyFill="1" applyBorder="1" applyAlignment="1">
      <alignment horizontal="center" vertical="center" wrapText="1"/>
    </xf>
    <xf numFmtId="166" fontId="16" fillId="0" borderId="2" xfId="4" applyNumberFormat="1" applyFont="1" applyFill="1" applyBorder="1" applyAlignment="1">
      <alignment horizontal="center" vertical="center" wrapText="1"/>
    </xf>
    <xf numFmtId="3" fontId="16" fillId="0" borderId="2" xfId="1" applyNumberFormat="1" applyFont="1" applyFill="1" applyBorder="1" applyAlignment="1">
      <alignment horizontal="center" vertical="center"/>
    </xf>
    <xf numFmtId="166" fontId="16" fillId="0" borderId="2" xfId="1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4" applyFont="1" applyAlignment="1">
      <alignment horizontal="center" vertical="center" wrapText="1"/>
    </xf>
    <xf numFmtId="167" fontId="21" fillId="0" borderId="2" xfId="1" applyNumberFormat="1" applyFont="1" applyBorder="1" applyAlignment="1">
      <alignment horizontal="center" vertical="center" wrapText="1"/>
    </xf>
    <xf numFmtId="49" fontId="22" fillId="0" borderId="2" xfId="4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2" fillId="0" borderId="0" xfId="0" applyFont="1"/>
    <xf numFmtId="0" fontId="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7" fillId="2" borderId="2" xfId="5" applyFont="1" applyFill="1" applyBorder="1" applyAlignment="1">
      <alignment horizontal="left" vertical="center" wrapText="1" shrinkToFit="1"/>
    </xf>
    <xf numFmtId="0" fontId="17" fillId="2" borderId="2" xfId="5" applyFont="1" applyFill="1" applyBorder="1" applyAlignment="1">
      <alignment horizontal="center" vertical="center" wrapText="1" shrinkToFit="1"/>
    </xf>
    <xf numFmtId="3" fontId="19" fillId="0" borderId="2" xfId="1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2" borderId="2" xfId="5" applyFont="1" applyFill="1" applyBorder="1" applyAlignment="1">
      <alignment vertical="center"/>
    </xf>
    <xf numFmtId="0" fontId="19" fillId="0" borderId="2" xfId="4" applyFont="1" applyBorder="1" applyAlignment="1">
      <alignment horizontal="center" vertical="center"/>
    </xf>
    <xf numFmtId="0" fontId="17" fillId="2" borderId="2" xfId="5" applyFont="1" applyFill="1" applyBorder="1" applyAlignment="1">
      <alignment horizontal="center" vertical="center"/>
    </xf>
    <xf numFmtId="0" fontId="19" fillId="0" borderId="2" xfId="4" applyFont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vertical="center"/>
    </xf>
    <xf numFmtId="0" fontId="17" fillId="0" borderId="2" xfId="5" applyFont="1" applyFill="1" applyBorder="1" applyAlignment="1">
      <alignment horizontal="center" vertical="center"/>
    </xf>
    <xf numFmtId="14" fontId="17" fillId="2" borderId="2" xfId="5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</cellXfs>
  <cellStyles count="7">
    <cellStyle name="Comm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2</xdr:row>
      <xdr:rowOff>15240</xdr:rowOff>
    </xdr:from>
    <xdr:to>
      <xdr:col>1</xdr:col>
      <xdr:colOff>1965960</xdr:colOff>
      <xdr:row>2</xdr:row>
      <xdr:rowOff>15240</xdr:rowOff>
    </xdr:to>
    <xdr:cxnSp macro="">
      <xdr:nvCxnSpPr>
        <xdr:cNvPr id="5" name="Straight Connector 4"/>
        <xdr:cNvCxnSpPr/>
      </xdr:nvCxnSpPr>
      <xdr:spPr>
        <a:xfrm>
          <a:off x="1562100" y="441960"/>
          <a:ext cx="7467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876300</xdr:colOff>
      <xdr:row>2</xdr:row>
      <xdr:rowOff>38100</xdr:rowOff>
    </xdr:from>
    <xdr:to>
      <xdr:col>7</xdr:col>
      <xdr:colOff>746760</xdr:colOff>
      <xdr:row>2</xdr:row>
      <xdr:rowOff>38100</xdr:rowOff>
    </xdr:to>
    <xdr:cxnSp macro="">
      <xdr:nvCxnSpPr>
        <xdr:cNvPr id="7" name="Straight Connector 6"/>
        <xdr:cNvCxnSpPr/>
      </xdr:nvCxnSpPr>
      <xdr:spPr>
        <a:xfrm>
          <a:off x="6202680" y="472440"/>
          <a:ext cx="1920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931333</xdr:colOff>
      <xdr:row>2</xdr:row>
      <xdr:rowOff>59267</xdr:rowOff>
    </xdr:from>
    <xdr:to>
      <xdr:col>2</xdr:col>
      <xdr:colOff>245533</xdr:colOff>
      <xdr:row>2</xdr:row>
      <xdr:rowOff>59267</xdr:rowOff>
    </xdr:to>
    <xdr:cxnSp macro="">
      <xdr:nvCxnSpPr>
        <xdr:cNvPr id="5" name="Straight Connector 4"/>
        <xdr:cNvCxnSpPr/>
      </xdr:nvCxnSpPr>
      <xdr:spPr>
        <a:xfrm>
          <a:off x="1312333" y="491067"/>
          <a:ext cx="889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516467</xdr:colOff>
      <xdr:row>2</xdr:row>
      <xdr:rowOff>33867</xdr:rowOff>
    </xdr:from>
    <xdr:to>
      <xdr:col>8</xdr:col>
      <xdr:colOff>922867</xdr:colOff>
      <xdr:row>2</xdr:row>
      <xdr:rowOff>33867</xdr:rowOff>
    </xdr:to>
    <xdr:cxnSp macro="">
      <xdr:nvCxnSpPr>
        <xdr:cNvPr id="7" name="Straight Connector 6"/>
        <xdr:cNvCxnSpPr/>
      </xdr:nvCxnSpPr>
      <xdr:spPr>
        <a:xfrm>
          <a:off x="7061200" y="465667"/>
          <a:ext cx="195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G11" sqref="G11"/>
    </sheetView>
  </sheetViews>
  <sheetFormatPr defaultColWidth="8.69921875" defaultRowHeight="15.6"/>
  <cols>
    <col min="1" max="1" width="4.5" style="21" customWidth="1"/>
    <col min="2" max="2" width="37.5" style="21" customWidth="1"/>
    <col min="3" max="3" width="9" style="21" customWidth="1"/>
    <col min="4" max="4" width="8.19921875" style="21" customWidth="1"/>
    <col min="5" max="5" width="10.69921875" style="21" customWidth="1"/>
    <col min="6" max="6" width="14" style="21" customWidth="1"/>
    <col min="7" max="7" width="12.8984375" style="21" customWidth="1"/>
    <col min="8" max="8" width="17.19921875" style="21" customWidth="1"/>
    <col min="9" max="9" width="24.8984375" style="21" customWidth="1"/>
    <col min="10" max="16384" width="8.69921875" style="21"/>
  </cols>
  <sheetData>
    <row r="1" spans="1:9" s="19" customFormat="1" ht="16.8">
      <c r="A1" s="18" t="s">
        <v>0</v>
      </c>
      <c r="B1" s="18"/>
      <c r="C1" s="18"/>
      <c r="D1" s="18" t="s">
        <v>1</v>
      </c>
      <c r="E1" s="18"/>
      <c r="F1" s="18"/>
      <c r="G1" s="18"/>
      <c r="H1" s="18"/>
      <c r="I1" s="18"/>
    </row>
    <row r="2" spans="1:9" s="19" customFormat="1" ht="17.399999999999999">
      <c r="A2" s="18" t="s">
        <v>104</v>
      </c>
      <c r="B2" s="18"/>
      <c r="C2" s="18"/>
      <c r="D2" s="53" t="s">
        <v>2</v>
      </c>
      <c r="E2" s="53"/>
      <c r="F2" s="53"/>
      <c r="G2" s="53"/>
      <c r="H2" s="53"/>
      <c r="I2" s="53"/>
    </row>
    <row r="3" spans="1:9" s="19" customFormat="1" ht="16.8">
      <c r="A3" s="50"/>
      <c r="B3" s="50"/>
      <c r="C3" s="50"/>
      <c r="D3" s="50"/>
      <c r="E3" s="50"/>
      <c r="F3" s="50"/>
      <c r="G3" s="50"/>
      <c r="H3" s="50"/>
      <c r="I3" s="50"/>
    </row>
    <row r="4" spans="1:9" ht="23.25" customHeight="1">
      <c r="A4" s="20" t="s">
        <v>3</v>
      </c>
      <c r="B4" s="20"/>
      <c r="C4" s="20"/>
      <c r="D4" s="20"/>
      <c r="E4" s="20"/>
      <c r="F4" s="20"/>
      <c r="G4" s="20"/>
      <c r="H4" s="20"/>
      <c r="I4" s="20"/>
    </row>
    <row r="5" spans="1:9" ht="37.799999999999997" customHeight="1">
      <c r="A5" s="22" t="s">
        <v>4</v>
      </c>
      <c r="B5" s="22"/>
      <c r="C5" s="22"/>
      <c r="D5" s="22"/>
      <c r="E5" s="22"/>
      <c r="F5" s="22"/>
      <c r="G5" s="22"/>
      <c r="H5" s="22"/>
      <c r="I5" s="22"/>
    </row>
    <row r="6" spans="1:9" ht="16.8">
      <c r="A6" s="23" t="s">
        <v>105</v>
      </c>
      <c r="B6" s="23"/>
      <c r="C6" s="23"/>
      <c r="D6" s="23"/>
      <c r="E6" s="23"/>
      <c r="F6" s="23"/>
      <c r="G6" s="23"/>
      <c r="H6" s="23"/>
      <c r="I6" s="23"/>
    </row>
    <row r="7" spans="1:9" ht="16.8">
      <c r="A7" s="23" t="s">
        <v>5</v>
      </c>
      <c r="B7" s="23"/>
      <c r="C7" s="23"/>
      <c r="D7" s="23"/>
      <c r="E7" s="23"/>
      <c r="F7" s="23"/>
      <c r="G7" s="23"/>
      <c r="H7" s="23"/>
      <c r="I7" s="23"/>
    </row>
    <row r="8" spans="1:9" ht="16.8">
      <c r="A8" s="23" t="s">
        <v>6</v>
      </c>
      <c r="B8" s="23"/>
      <c r="C8" s="23"/>
      <c r="D8" s="23"/>
      <c r="E8" s="23"/>
      <c r="F8" s="23"/>
      <c r="G8" s="23"/>
      <c r="H8" s="23"/>
      <c r="I8" s="23"/>
    </row>
    <row r="9" spans="1:9" ht="15.75" customHeight="1">
      <c r="A9" s="24"/>
      <c r="B9" s="24"/>
      <c r="C9" s="24"/>
      <c r="D9" s="24"/>
      <c r="E9" s="24"/>
      <c r="F9" s="25" t="s">
        <v>7</v>
      </c>
      <c r="G9" s="25"/>
      <c r="H9" s="25"/>
      <c r="I9" s="25"/>
    </row>
    <row r="10" spans="1:9" ht="14.25" customHeight="1">
      <c r="A10" s="54" t="s">
        <v>8</v>
      </c>
      <c r="B10" s="54" t="s">
        <v>9</v>
      </c>
      <c r="C10" s="54" t="s">
        <v>10</v>
      </c>
      <c r="D10" s="55" t="s">
        <v>11</v>
      </c>
      <c r="E10" s="55" t="s">
        <v>12</v>
      </c>
      <c r="F10" s="55" t="s">
        <v>13</v>
      </c>
      <c r="G10" s="55" t="s">
        <v>14</v>
      </c>
      <c r="H10" s="55"/>
      <c r="I10" s="56" t="s">
        <v>15</v>
      </c>
    </row>
    <row r="11" spans="1:9" ht="37.200000000000003" customHeight="1">
      <c r="A11" s="54"/>
      <c r="B11" s="54"/>
      <c r="C11" s="54"/>
      <c r="D11" s="55"/>
      <c r="E11" s="55"/>
      <c r="F11" s="55"/>
      <c r="G11" s="26" t="s">
        <v>16</v>
      </c>
      <c r="H11" s="26" t="s">
        <v>17</v>
      </c>
      <c r="I11" s="56"/>
    </row>
    <row r="12" spans="1:9" s="31" customFormat="1" ht="21" customHeight="1">
      <c r="A12" s="27" t="s">
        <v>18</v>
      </c>
      <c r="B12" s="28" t="s">
        <v>19</v>
      </c>
      <c r="C12" s="27"/>
      <c r="D12" s="29"/>
      <c r="E12" s="29"/>
      <c r="F12" s="29">
        <f>SUM(F13:F18)</f>
        <v>4840000</v>
      </c>
      <c r="G12" s="29">
        <f t="shared" ref="G12:H12" si="0">SUM(G13:G18)</f>
        <v>4840000</v>
      </c>
      <c r="H12" s="29">
        <f t="shared" si="0"/>
        <v>0</v>
      </c>
      <c r="I12" s="30"/>
    </row>
    <row r="13" spans="1:9" s="31" customFormat="1" ht="21" customHeight="1">
      <c r="A13" s="32">
        <v>1</v>
      </c>
      <c r="B13" s="33" t="s">
        <v>20</v>
      </c>
      <c r="C13" s="32" t="s">
        <v>21</v>
      </c>
      <c r="D13" s="34">
        <v>24</v>
      </c>
      <c r="E13" s="35">
        <v>100000</v>
      </c>
      <c r="F13" s="34">
        <f>D13*E13</f>
        <v>2400000</v>
      </c>
      <c r="G13" s="34">
        <f>F13</f>
        <v>2400000</v>
      </c>
      <c r="H13" s="34">
        <v>0</v>
      </c>
      <c r="I13" s="57" t="s">
        <v>22</v>
      </c>
    </row>
    <row r="14" spans="1:9" s="31" customFormat="1" ht="21" customHeight="1">
      <c r="A14" s="32">
        <v>2</v>
      </c>
      <c r="B14" s="33" t="s">
        <v>23</v>
      </c>
      <c r="C14" s="32" t="s">
        <v>21</v>
      </c>
      <c r="D14" s="34">
        <v>24</v>
      </c>
      <c r="E14" s="35">
        <v>20000</v>
      </c>
      <c r="F14" s="34">
        <f t="shared" ref="F14:F18" si="1">D14*E14</f>
        <v>480000</v>
      </c>
      <c r="G14" s="34">
        <f t="shared" ref="G14:G18" si="2">F14</f>
        <v>480000</v>
      </c>
      <c r="H14" s="34">
        <v>0</v>
      </c>
      <c r="I14" s="57"/>
    </row>
    <row r="15" spans="1:9" s="31" customFormat="1" ht="21" customHeight="1">
      <c r="A15" s="32">
        <v>3</v>
      </c>
      <c r="B15" s="33" t="s">
        <v>24</v>
      </c>
      <c r="C15" s="32" t="s">
        <v>21</v>
      </c>
      <c r="D15" s="34">
        <v>24</v>
      </c>
      <c r="E15" s="35">
        <v>20000</v>
      </c>
      <c r="F15" s="34">
        <f t="shared" si="1"/>
        <v>480000</v>
      </c>
      <c r="G15" s="34">
        <f t="shared" si="2"/>
        <v>480000</v>
      </c>
      <c r="H15" s="34">
        <v>0</v>
      </c>
      <c r="I15" s="57"/>
    </row>
    <row r="16" spans="1:9" s="31" customFormat="1" ht="21" customHeight="1">
      <c r="A16" s="32">
        <v>4</v>
      </c>
      <c r="B16" s="33" t="s">
        <v>25</v>
      </c>
      <c r="C16" s="32" t="s">
        <v>26</v>
      </c>
      <c r="D16" s="34">
        <v>1</v>
      </c>
      <c r="E16" s="35">
        <v>500000</v>
      </c>
      <c r="F16" s="34">
        <f t="shared" si="1"/>
        <v>500000</v>
      </c>
      <c r="G16" s="34">
        <f t="shared" si="2"/>
        <v>500000</v>
      </c>
      <c r="H16" s="34">
        <v>0</v>
      </c>
      <c r="I16" s="57"/>
    </row>
    <row r="17" spans="1:9" s="31" customFormat="1" ht="21" customHeight="1">
      <c r="A17" s="32">
        <v>5</v>
      </c>
      <c r="B17" s="33" t="s">
        <v>27</v>
      </c>
      <c r="C17" s="32" t="s">
        <v>28</v>
      </c>
      <c r="D17" s="34">
        <v>1</v>
      </c>
      <c r="E17" s="35">
        <v>500000</v>
      </c>
      <c r="F17" s="34">
        <f t="shared" si="1"/>
        <v>500000</v>
      </c>
      <c r="G17" s="34">
        <f t="shared" si="2"/>
        <v>500000</v>
      </c>
      <c r="H17" s="34">
        <v>0</v>
      </c>
      <c r="I17" s="57"/>
    </row>
    <row r="18" spans="1:9" s="31" customFormat="1" ht="21" customHeight="1">
      <c r="A18" s="32">
        <v>6</v>
      </c>
      <c r="B18" s="33" t="s">
        <v>29</v>
      </c>
      <c r="C18" s="32" t="s">
        <v>21</v>
      </c>
      <c r="D18" s="34">
        <v>24</v>
      </c>
      <c r="E18" s="35">
        <v>20000</v>
      </c>
      <c r="F18" s="34">
        <f t="shared" si="1"/>
        <v>480000</v>
      </c>
      <c r="G18" s="34">
        <f t="shared" si="2"/>
        <v>480000</v>
      </c>
      <c r="H18" s="34">
        <v>0</v>
      </c>
      <c r="I18" s="57"/>
    </row>
    <row r="19" spans="1:9" s="31" customFormat="1" ht="21" customHeight="1">
      <c r="A19" s="27" t="s">
        <v>30</v>
      </c>
      <c r="B19" s="28" t="s">
        <v>31</v>
      </c>
      <c r="C19" s="27"/>
      <c r="D19" s="34"/>
      <c r="E19" s="36"/>
      <c r="F19" s="29">
        <f>SUM(F20:F22)</f>
        <v>308200000</v>
      </c>
      <c r="G19" s="29">
        <f t="shared" ref="G19:H19" si="3">SUM(G20:G22)</f>
        <v>179400000</v>
      </c>
      <c r="H19" s="29">
        <f t="shared" si="3"/>
        <v>128800000</v>
      </c>
      <c r="I19" s="30"/>
    </row>
    <row r="20" spans="1:9" s="31" customFormat="1" ht="49.8" customHeight="1">
      <c r="A20" s="32">
        <v>1</v>
      </c>
      <c r="B20" s="37" t="s">
        <v>107</v>
      </c>
      <c r="C20" s="32" t="s">
        <v>32</v>
      </c>
      <c r="D20" s="58">
        <v>92</v>
      </c>
      <c r="E20" s="36">
        <v>2100000</v>
      </c>
      <c r="F20" s="34">
        <f>D20*E20</f>
        <v>193200000</v>
      </c>
      <c r="G20" s="34">
        <f>D20*1950000</f>
        <v>179400000</v>
      </c>
      <c r="H20" s="34">
        <f>F20-G20</f>
        <v>13800000</v>
      </c>
      <c r="I20" s="59" t="s">
        <v>33</v>
      </c>
    </row>
    <row r="21" spans="1:9" s="31" customFormat="1" ht="21" customHeight="1">
      <c r="A21" s="32">
        <v>2</v>
      </c>
      <c r="B21" s="38" t="s">
        <v>34</v>
      </c>
      <c r="C21" s="32" t="s">
        <v>28</v>
      </c>
      <c r="D21" s="34">
        <v>92</v>
      </c>
      <c r="E21" s="36">
        <v>950000</v>
      </c>
      <c r="F21" s="34">
        <f>D21*E21</f>
        <v>87400000</v>
      </c>
      <c r="G21" s="34">
        <v>0</v>
      </c>
      <c r="H21" s="34">
        <f>F21</f>
        <v>87400000</v>
      </c>
      <c r="I21" s="59"/>
    </row>
    <row r="22" spans="1:9" s="31" customFormat="1" ht="21" customHeight="1">
      <c r="A22" s="32">
        <v>3</v>
      </c>
      <c r="B22" s="38" t="s">
        <v>35</v>
      </c>
      <c r="C22" s="32" t="s">
        <v>36</v>
      </c>
      <c r="D22" s="34">
        <v>3450</v>
      </c>
      <c r="E22" s="36">
        <v>8000</v>
      </c>
      <c r="F22" s="34">
        <f>D22*E22</f>
        <v>27600000</v>
      </c>
      <c r="G22" s="34"/>
      <c r="H22" s="34">
        <f>F22</f>
        <v>27600000</v>
      </c>
      <c r="I22" s="59"/>
    </row>
    <row r="23" spans="1:9" s="31" customFormat="1" ht="21" customHeight="1">
      <c r="A23" s="27" t="s">
        <v>37</v>
      </c>
      <c r="B23" s="39" t="s">
        <v>38</v>
      </c>
      <c r="C23" s="27"/>
      <c r="D23" s="29"/>
      <c r="E23" s="40"/>
      <c r="F23" s="29">
        <f>SUM(F24)</f>
        <v>8260000</v>
      </c>
      <c r="G23" s="29">
        <f t="shared" ref="G23:H23" si="4">SUM(G24)</f>
        <v>8260000</v>
      </c>
      <c r="H23" s="29">
        <f t="shared" si="4"/>
        <v>0</v>
      </c>
      <c r="I23" s="41"/>
    </row>
    <row r="24" spans="1:9" s="31" customFormat="1" ht="36.6" customHeight="1">
      <c r="A24" s="32">
        <v>1</v>
      </c>
      <c r="B24" s="37" t="s">
        <v>39</v>
      </c>
      <c r="C24" s="32"/>
      <c r="D24" s="34"/>
      <c r="E24" s="36"/>
      <c r="F24" s="34">
        <v>8260000</v>
      </c>
      <c r="G24" s="34">
        <v>8260000</v>
      </c>
      <c r="H24" s="34">
        <v>0</v>
      </c>
      <c r="I24" s="52" t="s">
        <v>22</v>
      </c>
    </row>
    <row r="25" spans="1:9" s="31" customFormat="1" ht="21" customHeight="1">
      <c r="A25" s="42" t="s">
        <v>40</v>
      </c>
      <c r="B25" s="42"/>
      <c r="C25" s="39"/>
      <c r="D25" s="40"/>
      <c r="E25" s="40"/>
      <c r="F25" s="29">
        <f>F23+F19+F12</f>
        <v>321300000</v>
      </c>
      <c r="G25" s="29">
        <f t="shared" ref="G25:H25" si="5">G23+G19+G12</f>
        <v>192500000</v>
      </c>
      <c r="H25" s="29">
        <f t="shared" si="5"/>
        <v>128800000</v>
      </c>
      <c r="I25" s="41"/>
    </row>
    <row r="26" spans="1:9" s="31" customFormat="1" ht="12" customHeight="1">
      <c r="A26" s="43"/>
      <c r="B26" s="43"/>
      <c r="C26" s="44"/>
      <c r="D26" s="45"/>
      <c r="E26" s="46"/>
      <c r="F26" s="46"/>
      <c r="G26" s="46"/>
      <c r="H26" s="46"/>
      <c r="I26" s="47"/>
    </row>
    <row r="27" spans="1:9" s="31" customFormat="1" ht="17.399999999999999">
      <c r="A27" s="43"/>
      <c r="B27" s="43"/>
      <c r="C27" s="44"/>
      <c r="D27" s="45"/>
      <c r="E27" s="46"/>
      <c r="F27" s="46"/>
      <c r="G27" s="51" t="s">
        <v>106</v>
      </c>
      <c r="H27" s="51"/>
      <c r="I27" s="51"/>
    </row>
    <row r="28" spans="1:9" s="48" customFormat="1" ht="16.8">
      <c r="G28" s="49"/>
      <c r="H28" s="49"/>
      <c r="I28" s="49"/>
    </row>
    <row r="29" spans="1:9" s="48" customFormat="1" ht="16.8">
      <c r="A29" s="18"/>
      <c r="B29" s="18"/>
      <c r="D29" s="18"/>
      <c r="E29" s="18"/>
      <c r="F29" s="18"/>
      <c r="G29" s="18"/>
      <c r="H29" s="18"/>
      <c r="I29" s="18"/>
    </row>
  </sheetData>
  <mergeCells count="26">
    <mergeCell ref="A1:C1"/>
    <mergeCell ref="D1:I1"/>
    <mergeCell ref="A2:C2"/>
    <mergeCell ref="D2:I2"/>
    <mergeCell ref="A4:I4"/>
    <mergeCell ref="A5:I5"/>
    <mergeCell ref="A6:I6"/>
    <mergeCell ref="A7:I7"/>
    <mergeCell ref="A8:I8"/>
    <mergeCell ref="F9:I9"/>
    <mergeCell ref="G10:H10"/>
    <mergeCell ref="A25:B25"/>
    <mergeCell ref="G27:I27"/>
    <mergeCell ref="G28:I28"/>
    <mergeCell ref="A29:B29"/>
    <mergeCell ref="D29:F29"/>
    <mergeCell ref="G29:I29"/>
    <mergeCell ref="A10:A11"/>
    <mergeCell ref="B10:B11"/>
    <mergeCell ref="C10:C11"/>
    <mergeCell ref="D10:D11"/>
    <mergeCell ref="E10:E11"/>
    <mergeCell ref="F10:F11"/>
    <mergeCell ref="I10:I11"/>
    <mergeCell ref="I13:I18"/>
    <mergeCell ref="I20:I22"/>
  </mergeCells>
  <pageMargins left="0.66929133858267698" right="0.31496062992126" top="0.31496062992126" bottom="0.196850393700787" header="0.31496062992126" footer="0.23622047244094499"/>
  <pageSetup paperSize="9" scale="9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4" zoomScale="90" zoomScaleNormal="90" zoomScalePageLayoutView="82" workbookViewId="0">
      <selection activeCell="G16" sqref="G16"/>
    </sheetView>
  </sheetViews>
  <sheetFormatPr defaultColWidth="9" defaultRowHeight="15.6"/>
  <cols>
    <col min="1" max="1" width="5" customWidth="1"/>
    <col min="2" max="2" width="20.69921875" customWidth="1"/>
    <col min="3" max="3" width="8.69921875" customWidth="1"/>
    <col min="4" max="4" width="13" customWidth="1"/>
    <col min="5" max="5" width="25.8984375" style="6" customWidth="1"/>
    <col min="6" max="6" width="12.69921875" customWidth="1"/>
    <col min="7" max="7" width="7.69921875" customWidth="1"/>
    <col min="8" max="8" width="12.69921875" customWidth="1"/>
    <col min="9" max="9" width="12.296875" customWidth="1"/>
    <col min="10" max="10" width="14" customWidth="1"/>
    <col min="11" max="11" width="8.09765625" style="6" customWidth="1"/>
    <col min="12" max="13" width="11.69921875" customWidth="1"/>
  </cols>
  <sheetData>
    <row r="1" spans="1:13" s="48" customFormat="1" ht="16.8">
      <c r="A1" s="18" t="s">
        <v>0</v>
      </c>
      <c r="B1" s="18"/>
      <c r="C1" s="18"/>
      <c r="D1" s="18"/>
      <c r="E1" s="18" t="s">
        <v>1</v>
      </c>
      <c r="F1" s="18"/>
      <c r="G1" s="18"/>
      <c r="H1" s="18"/>
      <c r="I1" s="18"/>
      <c r="J1" s="18"/>
      <c r="K1" s="18"/>
      <c r="L1" s="18"/>
      <c r="M1" s="18"/>
    </row>
    <row r="2" spans="1:13" s="48" customFormat="1" ht="17.399999999999999">
      <c r="A2" s="18" t="s">
        <v>104</v>
      </c>
      <c r="B2" s="18"/>
      <c r="C2" s="18"/>
      <c r="D2" s="18"/>
      <c r="E2" s="53" t="s">
        <v>41</v>
      </c>
      <c r="F2" s="53"/>
      <c r="G2" s="53"/>
      <c r="H2" s="53"/>
      <c r="I2" s="53"/>
      <c r="J2" s="53"/>
      <c r="K2" s="53"/>
      <c r="L2" s="53"/>
      <c r="M2" s="53"/>
    </row>
    <row r="3" spans="1:13" s="60" customFormat="1" ht="16.8">
      <c r="E3" s="61"/>
      <c r="K3" s="61"/>
    </row>
    <row r="4" spans="1:13" s="60" customFormat="1" ht="15.75" customHeight="1">
      <c r="A4" s="62" t="s">
        <v>42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s="60" customFormat="1" ht="20.399999999999999" customHeight="1">
      <c r="A5" s="62" t="s">
        <v>108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8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3" customFormat="1" ht="36" customHeight="1">
      <c r="A7" s="13" t="s">
        <v>8</v>
      </c>
      <c r="B7" s="13" t="s">
        <v>43</v>
      </c>
      <c r="C7" s="13" t="s">
        <v>44</v>
      </c>
      <c r="D7" s="13" t="s">
        <v>45</v>
      </c>
      <c r="E7" s="13" t="s">
        <v>46</v>
      </c>
      <c r="F7" s="14" t="s">
        <v>47</v>
      </c>
      <c r="G7" s="63" t="s">
        <v>109</v>
      </c>
      <c r="H7" s="14"/>
      <c r="I7" s="14"/>
      <c r="J7" s="14"/>
      <c r="K7" s="67" t="s">
        <v>48</v>
      </c>
      <c r="L7" s="15"/>
      <c r="M7" s="15"/>
    </row>
    <row r="8" spans="1:13" s="1" customFormat="1" ht="39" customHeight="1">
      <c r="A8" s="13"/>
      <c r="B8" s="13"/>
      <c r="C8" s="13"/>
      <c r="D8" s="13"/>
      <c r="E8" s="13"/>
      <c r="F8" s="14"/>
      <c r="G8" s="14" t="s">
        <v>49</v>
      </c>
      <c r="H8" s="14" t="s">
        <v>50</v>
      </c>
      <c r="I8" s="14" t="s">
        <v>14</v>
      </c>
      <c r="J8" s="14"/>
      <c r="K8" s="67" t="s">
        <v>51</v>
      </c>
      <c r="L8" s="67"/>
      <c r="M8" s="67" t="s">
        <v>52</v>
      </c>
    </row>
    <row r="9" spans="1:13" s="1" customFormat="1" ht="31.95" customHeight="1">
      <c r="A9" s="13"/>
      <c r="B9" s="13"/>
      <c r="C9" s="13"/>
      <c r="D9" s="13"/>
      <c r="E9" s="13"/>
      <c r="F9" s="14"/>
      <c r="G9" s="14"/>
      <c r="H9" s="14"/>
      <c r="I9" s="14" t="s">
        <v>53</v>
      </c>
      <c r="J9" s="14" t="s">
        <v>54</v>
      </c>
      <c r="K9" s="67" t="s">
        <v>55</v>
      </c>
      <c r="L9" s="67" t="s">
        <v>56</v>
      </c>
      <c r="M9" s="67"/>
    </row>
    <row r="10" spans="1:13" s="1" customFormat="1" ht="51" customHeight="1">
      <c r="A10" s="13"/>
      <c r="B10" s="13"/>
      <c r="C10" s="13"/>
      <c r="D10" s="13"/>
      <c r="E10" s="13"/>
      <c r="F10" s="14"/>
      <c r="G10" s="14"/>
      <c r="H10" s="14"/>
      <c r="I10" s="14"/>
      <c r="J10" s="14"/>
      <c r="K10" s="67"/>
      <c r="L10" s="67"/>
      <c r="M10" s="67"/>
    </row>
    <row r="11" spans="1:13" s="66" customFormat="1" ht="21" customHeight="1">
      <c r="A11" s="64" t="s">
        <v>57</v>
      </c>
      <c r="B11" s="64" t="s">
        <v>58</v>
      </c>
      <c r="C11" s="64" t="s">
        <v>59</v>
      </c>
      <c r="D11" s="64" t="s">
        <v>60</v>
      </c>
      <c r="E11" s="64" t="s">
        <v>61</v>
      </c>
      <c r="F11" s="64" t="s">
        <v>62</v>
      </c>
      <c r="G11" s="64" t="s">
        <v>63</v>
      </c>
      <c r="H11" s="64" t="s">
        <v>64</v>
      </c>
      <c r="I11" s="64" t="s">
        <v>65</v>
      </c>
      <c r="J11" s="64" t="s">
        <v>66</v>
      </c>
      <c r="K11" s="64" t="s">
        <v>67</v>
      </c>
      <c r="L11" s="64" t="s">
        <v>68</v>
      </c>
      <c r="M11" s="65">
        <v>13</v>
      </c>
    </row>
    <row r="12" spans="1:13" s="72" customFormat="1" ht="24.6" customHeight="1">
      <c r="A12" s="68">
        <v>1</v>
      </c>
      <c r="B12" s="69" t="s">
        <v>69</v>
      </c>
      <c r="C12" s="68">
        <v>1955</v>
      </c>
      <c r="D12" s="70" t="s">
        <v>70</v>
      </c>
      <c r="E12" s="70" t="s">
        <v>71</v>
      </c>
      <c r="F12" s="71">
        <f>H12+L12+M12</f>
        <v>13400000</v>
      </c>
      <c r="G12" s="71">
        <v>4</v>
      </c>
      <c r="H12" s="71">
        <f>SUM(I12:J12)</f>
        <v>8400000</v>
      </c>
      <c r="I12" s="71">
        <f>G12*1950000</f>
        <v>7800000</v>
      </c>
      <c r="J12" s="71">
        <v>600000</v>
      </c>
      <c r="K12" s="68">
        <v>150</v>
      </c>
      <c r="L12" s="71">
        <f>K12*8000</f>
        <v>1200000</v>
      </c>
      <c r="M12" s="71">
        <v>3800000</v>
      </c>
    </row>
    <row r="13" spans="1:13" s="72" customFormat="1" ht="24.6" customHeight="1">
      <c r="A13" s="68">
        <v>2</v>
      </c>
      <c r="B13" s="73" t="s">
        <v>72</v>
      </c>
      <c r="C13" s="68">
        <v>1993</v>
      </c>
      <c r="D13" s="70" t="s">
        <v>70</v>
      </c>
      <c r="E13" s="70" t="s">
        <v>71</v>
      </c>
      <c r="F13" s="71">
        <f t="shared" ref="F13:F34" si="0">H13+L13+M13</f>
        <v>13400000</v>
      </c>
      <c r="G13" s="71">
        <v>4</v>
      </c>
      <c r="H13" s="71">
        <f t="shared" ref="H13:H34" si="1">SUM(I13:J13)</f>
        <v>8400000</v>
      </c>
      <c r="I13" s="71">
        <v>7800000</v>
      </c>
      <c r="J13" s="71">
        <v>600000</v>
      </c>
      <c r="K13" s="68">
        <v>150</v>
      </c>
      <c r="L13" s="71">
        <f t="shared" ref="L13:L34" si="2">K13*8000</f>
        <v>1200000</v>
      </c>
      <c r="M13" s="71">
        <v>3800000</v>
      </c>
    </row>
    <row r="14" spans="1:13" s="72" customFormat="1" ht="24.6" customHeight="1">
      <c r="A14" s="68">
        <v>3</v>
      </c>
      <c r="B14" s="69" t="s">
        <v>73</v>
      </c>
      <c r="C14" s="68">
        <v>1993</v>
      </c>
      <c r="D14" s="70" t="s">
        <v>70</v>
      </c>
      <c r="E14" s="70" t="s">
        <v>71</v>
      </c>
      <c r="F14" s="71">
        <f t="shared" si="0"/>
        <v>13400000</v>
      </c>
      <c r="G14" s="71">
        <v>4</v>
      </c>
      <c r="H14" s="71">
        <f t="shared" si="1"/>
        <v>8400000</v>
      </c>
      <c r="I14" s="71">
        <v>7800000</v>
      </c>
      <c r="J14" s="71">
        <v>600000</v>
      </c>
      <c r="K14" s="68">
        <v>150</v>
      </c>
      <c r="L14" s="71">
        <f t="shared" si="2"/>
        <v>1200000</v>
      </c>
      <c r="M14" s="71">
        <v>3800000</v>
      </c>
    </row>
    <row r="15" spans="1:13" s="72" customFormat="1" ht="24.6" customHeight="1">
      <c r="A15" s="68">
        <v>4</v>
      </c>
      <c r="B15" s="73" t="s">
        <v>74</v>
      </c>
      <c r="C15" s="68">
        <v>1974</v>
      </c>
      <c r="D15" s="70" t="s">
        <v>70</v>
      </c>
      <c r="E15" s="74" t="s">
        <v>75</v>
      </c>
      <c r="F15" s="71">
        <f t="shared" si="0"/>
        <v>13400000</v>
      </c>
      <c r="G15" s="71">
        <v>4</v>
      </c>
      <c r="H15" s="71">
        <f t="shared" si="1"/>
        <v>8400000</v>
      </c>
      <c r="I15" s="71">
        <v>7800000</v>
      </c>
      <c r="J15" s="71">
        <v>600000</v>
      </c>
      <c r="K15" s="68">
        <v>150</v>
      </c>
      <c r="L15" s="71">
        <f t="shared" si="2"/>
        <v>1200000</v>
      </c>
      <c r="M15" s="71">
        <v>3800000</v>
      </c>
    </row>
    <row r="16" spans="1:13" s="72" customFormat="1" ht="24.6" customHeight="1">
      <c r="A16" s="68">
        <v>5</v>
      </c>
      <c r="B16" s="69" t="s">
        <v>76</v>
      </c>
      <c r="C16" s="68">
        <v>1989</v>
      </c>
      <c r="D16" s="70" t="s">
        <v>70</v>
      </c>
      <c r="E16" s="74" t="s">
        <v>75</v>
      </c>
      <c r="F16" s="71">
        <f t="shared" si="0"/>
        <v>13400000</v>
      </c>
      <c r="G16" s="71">
        <v>4</v>
      </c>
      <c r="H16" s="71">
        <f t="shared" si="1"/>
        <v>8400000</v>
      </c>
      <c r="I16" s="71">
        <v>7800000</v>
      </c>
      <c r="J16" s="71">
        <v>600000</v>
      </c>
      <c r="K16" s="68">
        <v>150</v>
      </c>
      <c r="L16" s="71">
        <f t="shared" si="2"/>
        <v>1200000</v>
      </c>
      <c r="M16" s="71">
        <v>3800000</v>
      </c>
    </row>
    <row r="17" spans="1:13" s="72" customFormat="1" ht="38.4" customHeight="1">
      <c r="A17" s="68">
        <v>6</v>
      </c>
      <c r="B17" s="73" t="s">
        <v>77</v>
      </c>
      <c r="C17" s="68">
        <v>1963</v>
      </c>
      <c r="D17" s="75" t="s">
        <v>78</v>
      </c>
      <c r="E17" s="76" t="s">
        <v>79</v>
      </c>
      <c r="F17" s="71">
        <f t="shared" si="0"/>
        <v>13400000</v>
      </c>
      <c r="G17" s="71">
        <v>4</v>
      </c>
      <c r="H17" s="71">
        <f t="shared" si="1"/>
        <v>8400000</v>
      </c>
      <c r="I17" s="71">
        <v>7800000</v>
      </c>
      <c r="J17" s="71">
        <v>600000</v>
      </c>
      <c r="K17" s="68">
        <v>150</v>
      </c>
      <c r="L17" s="71">
        <f t="shared" si="2"/>
        <v>1200000</v>
      </c>
      <c r="M17" s="71">
        <v>3800000</v>
      </c>
    </row>
    <row r="18" spans="1:13" s="72" customFormat="1" ht="39" customHeight="1">
      <c r="A18" s="68">
        <v>7</v>
      </c>
      <c r="B18" s="69" t="s">
        <v>80</v>
      </c>
      <c r="C18" s="68">
        <v>1978</v>
      </c>
      <c r="D18" s="75" t="s">
        <v>78</v>
      </c>
      <c r="E18" s="77" t="s">
        <v>81</v>
      </c>
      <c r="F18" s="71">
        <f t="shared" si="0"/>
        <v>13400000</v>
      </c>
      <c r="G18" s="71">
        <v>4</v>
      </c>
      <c r="H18" s="71">
        <f t="shared" si="1"/>
        <v>8400000</v>
      </c>
      <c r="I18" s="71">
        <v>7800000</v>
      </c>
      <c r="J18" s="71">
        <v>600000</v>
      </c>
      <c r="K18" s="68">
        <v>150</v>
      </c>
      <c r="L18" s="71">
        <f t="shared" si="2"/>
        <v>1200000</v>
      </c>
      <c r="M18" s="71">
        <v>3800000</v>
      </c>
    </row>
    <row r="19" spans="1:13" s="72" customFormat="1" ht="23.4" customHeight="1">
      <c r="A19" s="68">
        <v>8</v>
      </c>
      <c r="B19" s="69" t="s">
        <v>82</v>
      </c>
      <c r="C19" s="68">
        <v>1990</v>
      </c>
      <c r="D19" s="70" t="s">
        <v>83</v>
      </c>
      <c r="E19" s="74" t="s">
        <v>75</v>
      </c>
      <c r="F19" s="71">
        <f t="shared" si="0"/>
        <v>13400000</v>
      </c>
      <c r="G19" s="71">
        <v>4</v>
      </c>
      <c r="H19" s="71">
        <f t="shared" si="1"/>
        <v>8400000</v>
      </c>
      <c r="I19" s="71">
        <v>7800000</v>
      </c>
      <c r="J19" s="71">
        <v>600000</v>
      </c>
      <c r="K19" s="68">
        <v>150</v>
      </c>
      <c r="L19" s="71">
        <f t="shared" si="2"/>
        <v>1200000</v>
      </c>
      <c r="M19" s="71">
        <v>3800000</v>
      </c>
    </row>
    <row r="20" spans="1:13" s="72" customFormat="1" ht="23.4" customHeight="1">
      <c r="A20" s="68">
        <v>9</v>
      </c>
      <c r="B20" s="78" t="s">
        <v>84</v>
      </c>
      <c r="C20" s="68">
        <v>1983</v>
      </c>
      <c r="D20" s="70" t="s">
        <v>83</v>
      </c>
      <c r="E20" s="74" t="s">
        <v>75</v>
      </c>
      <c r="F20" s="71">
        <f t="shared" si="0"/>
        <v>13400000</v>
      </c>
      <c r="G20" s="71">
        <v>4</v>
      </c>
      <c r="H20" s="71">
        <f t="shared" si="1"/>
        <v>8400000</v>
      </c>
      <c r="I20" s="71">
        <v>7800000</v>
      </c>
      <c r="J20" s="71">
        <v>600000</v>
      </c>
      <c r="K20" s="68">
        <v>150</v>
      </c>
      <c r="L20" s="71">
        <f t="shared" si="2"/>
        <v>1200000</v>
      </c>
      <c r="M20" s="71">
        <v>3800000</v>
      </c>
    </row>
    <row r="21" spans="1:13" s="72" customFormat="1" ht="23.4" customHeight="1">
      <c r="A21" s="68">
        <v>10</v>
      </c>
      <c r="B21" s="78" t="s">
        <v>85</v>
      </c>
      <c r="C21" s="68">
        <v>1979</v>
      </c>
      <c r="D21" s="70" t="s">
        <v>83</v>
      </c>
      <c r="E21" s="74" t="s">
        <v>75</v>
      </c>
      <c r="F21" s="71">
        <f t="shared" si="0"/>
        <v>13400000</v>
      </c>
      <c r="G21" s="71">
        <v>4</v>
      </c>
      <c r="H21" s="71">
        <f t="shared" si="1"/>
        <v>8400000</v>
      </c>
      <c r="I21" s="71">
        <v>7800000</v>
      </c>
      <c r="J21" s="71">
        <v>600000</v>
      </c>
      <c r="K21" s="68">
        <v>150</v>
      </c>
      <c r="L21" s="71">
        <f t="shared" si="2"/>
        <v>1200000</v>
      </c>
      <c r="M21" s="71">
        <v>3800000</v>
      </c>
    </row>
    <row r="22" spans="1:13" s="72" customFormat="1" ht="23.4" customHeight="1">
      <c r="A22" s="68">
        <v>11</v>
      </c>
      <c r="B22" s="69" t="s">
        <v>86</v>
      </c>
      <c r="C22" s="68">
        <v>1982</v>
      </c>
      <c r="D22" s="70" t="s">
        <v>83</v>
      </c>
      <c r="E22" s="74" t="s">
        <v>75</v>
      </c>
      <c r="F22" s="71">
        <f t="shared" si="0"/>
        <v>13400000</v>
      </c>
      <c r="G22" s="71">
        <v>4</v>
      </c>
      <c r="H22" s="71">
        <f t="shared" si="1"/>
        <v>8400000</v>
      </c>
      <c r="I22" s="71">
        <v>7800000</v>
      </c>
      <c r="J22" s="71">
        <v>600000</v>
      </c>
      <c r="K22" s="68">
        <v>150</v>
      </c>
      <c r="L22" s="71">
        <f t="shared" si="2"/>
        <v>1200000</v>
      </c>
      <c r="M22" s="71">
        <v>3800000</v>
      </c>
    </row>
    <row r="23" spans="1:13" s="72" customFormat="1" ht="42.75" customHeight="1">
      <c r="A23" s="68">
        <v>12</v>
      </c>
      <c r="B23" s="78" t="s">
        <v>87</v>
      </c>
      <c r="C23" s="68">
        <v>1973</v>
      </c>
      <c r="D23" s="70" t="s">
        <v>83</v>
      </c>
      <c r="E23" s="76" t="s">
        <v>79</v>
      </c>
      <c r="F23" s="71">
        <f t="shared" si="0"/>
        <v>13400000</v>
      </c>
      <c r="G23" s="71">
        <v>4</v>
      </c>
      <c r="H23" s="71">
        <f t="shared" si="1"/>
        <v>8400000</v>
      </c>
      <c r="I23" s="71">
        <v>7800000</v>
      </c>
      <c r="J23" s="71">
        <v>600000</v>
      </c>
      <c r="K23" s="68">
        <v>150</v>
      </c>
      <c r="L23" s="71">
        <f t="shared" si="2"/>
        <v>1200000</v>
      </c>
      <c r="M23" s="71">
        <v>3800000</v>
      </c>
    </row>
    <row r="24" spans="1:13" s="72" customFormat="1" ht="25.95" customHeight="1">
      <c r="A24" s="68">
        <v>13</v>
      </c>
      <c r="B24" s="78" t="s">
        <v>88</v>
      </c>
      <c r="C24" s="68">
        <v>1938</v>
      </c>
      <c r="D24" s="79" t="s">
        <v>89</v>
      </c>
      <c r="E24" s="70" t="s">
        <v>71</v>
      </c>
      <c r="F24" s="71">
        <f t="shared" si="0"/>
        <v>13400000</v>
      </c>
      <c r="G24" s="71">
        <v>4</v>
      </c>
      <c r="H24" s="71">
        <f t="shared" si="1"/>
        <v>8400000</v>
      </c>
      <c r="I24" s="71">
        <v>7800000</v>
      </c>
      <c r="J24" s="71">
        <v>600000</v>
      </c>
      <c r="K24" s="68">
        <v>150</v>
      </c>
      <c r="L24" s="71">
        <f t="shared" si="2"/>
        <v>1200000</v>
      </c>
      <c r="M24" s="71">
        <v>3800000</v>
      </c>
    </row>
    <row r="25" spans="1:13" s="72" customFormat="1" ht="25.95" customHeight="1">
      <c r="A25" s="68">
        <v>14</v>
      </c>
      <c r="B25" s="78" t="s">
        <v>90</v>
      </c>
      <c r="C25" s="68">
        <v>1980</v>
      </c>
      <c r="D25" s="79" t="s">
        <v>89</v>
      </c>
      <c r="E25" s="74" t="s">
        <v>75</v>
      </c>
      <c r="F25" s="71">
        <f t="shared" si="0"/>
        <v>13400000</v>
      </c>
      <c r="G25" s="71">
        <v>4</v>
      </c>
      <c r="H25" s="71">
        <f t="shared" si="1"/>
        <v>8400000</v>
      </c>
      <c r="I25" s="71">
        <v>7800000</v>
      </c>
      <c r="J25" s="71">
        <v>600000</v>
      </c>
      <c r="K25" s="68">
        <v>150</v>
      </c>
      <c r="L25" s="71">
        <f t="shared" si="2"/>
        <v>1200000</v>
      </c>
      <c r="M25" s="71">
        <v>3800000</v>
      </c>
    </row>
    <row r="26" spans="1:13" s="72" customFormat="1" ht="39.75" customHeight="1">
      <c r="A26" s="68">
        <v>15</v>
      </c>
      <c r="B26" s="78" t="s">
        <v>91</v>
      </c>
      <c r="C26" s="68">
        <v>1982</v>
      </c>
      <c r="D26" s="79" t="s">
        <v>89</v>
      </c>
      <c r="E26" s="76" t="s">
        <v>79</v>
      </c>
      <c r="F26" s="71">
        <f t="shared" si="0"/>
        <v>13400000</v>
      </c>
      <c r="G26" s="71">
        <v>4</v>
      </c>
      <c r="H26" s="71">
        <f t="shared" si="1"/>
        <v>8400000</v>
      </c>
      <c r="I26" s="71">
        <v>7800000</v>
      </c>
      <c r="J26" s="71">
        <v>600000</v>
      </c>
      <c r="K26" s="68">
        <v>150</v>
      </c>
      <c r="L26" s="71">
        <f t="shared" si="2"/>
        <v>1200000</v>
      </c>
      <c r="M26" s="71">
        <v>3800000</v>
      </c>
    </row>
    <row r="27" spans="1:13" s="72" customFormat="1" ht="42" customHeight="1">
      <c r="A27" s="68">
        <v>16</v>
      </c>
      <c r="B27" s="80" t="s">
        <v>92</v>
      </c>
      <c r="C27" s="68">
        <v>1993</v>
      </c>
      <c r="D27" s="79" t="s">
        <v>89</v>
      </c>
      <c r="E27" s="76" t="s">
        <v>79</v>
      </c>
      <c r="F27" s="71">
        <f t="shared" si="0"/>
        <v>13400000</v>
      </c>
      <c r="G27" s="71">
        <v>4</v>
      </c>
      <c r="H27" s="71">
        <f t="shared" si="1"/>
        <v>8400000</v>
      </c>
      <c r="I27" s="71">
        <v>7800000</v>
      </c>
      <c r="J27" s="71">
        <v>600000</v>
      </c>
      <c r="K27" s="68">
        <v>150</v>
      </c>
      <c r="L27" s="71">
        <f t="shared" si="2"/>
        <v>1200000</v>
      </c>
      <c r="M27" s="71">
        <v>3800000</v>
      </c>
    </row>
    <row r="28" spans="1:13" s="72" customFormat="1" ht="25.95" customHeight="1">
      <c r="A28" s="68">
        <v>17</v>
      </c>
      <c r="B28" s="78" t="s">
        <v>93</v>
      </c>
      <c r="C28" s="68">
        <v>1987</v>
      </c>
      <c r="D28" s="79" t="s">
        <v>94</v>
      </c>
      <c r="E28" s="70" t="s">
        <v>71</v>
      </c>
      <c r="F28" s="71">
        <f t="shared" si="0"/>
        <v>13400000</v>
      </c>
      <c r="G28" s="71">
        <v>4</v>
      </c>
      <c r="H28" s="71">
        <f t="shared" si="1"/>
        <v>8400000</v>
      </c>
      <c r="I28" s="71">
        <v>7800000</v>
      </c>
      <c r="J28" s="71">
        <v>600000</v>
      </c>
      <c r="K28" s="68">
        <v>150</v>
      </c>
      <c r="L28" s="71">
        <f t="shared" si="2"/>
        <v>1200000</v>
      </c>
      <c r="M28" s="71">
        <v>3800000</v>
      </c>
    </row>
    <row r="29" spans="1:13" s="72" customFormat="1" ht="25.95" customHeight="1">
      <c r="A29" s="68">
        <v>18</v>
      </c>
      <c r="B29" s="73" t="s">
        <v>95</v>
      </c>
      <c r="C29" s="68">
        <v>1985</v>
      </c>
      <c r="D29" s="79" t="s">
        <v>94</v>
      </c>
      <c r="E29" s="70" t="s">
        <v>71</v>
      </c>
      <c r="F29" s="71">
        <f t="shared" si="0"/>
        <v>13400000</v>
      </c>
      <c r="G29" s="71">
        <v>4</v>
      </c>
      <c r="H29" s="71">
        <f t="shared" si="1"/>
        <v>8400000</v>
      </c>
      <c r="I29" s="71">
        <v>7800000</v>
      </c>
      <c r="J29" s="71">
        <v>600000</v>
      </c>
      <c r="K29" s="68">
        <v>150</v>
      </c>
      <c r="L29" s="71">
        <f t="shared" si="2"/>
        <v>1200000</v>
      </c>
      <c r="M29" s="71">
        <v>3800000</v>
      </c>
    </row>
    <row r="30" spans="1:13" s="72" customFormat="1" ht="42.6" customHeight="1">
      <c r="A30" s="68">
        <v>19</v>
      </c>
      <c r="B30" s="73" t="s">
        <v>96</v>
      </c>
      <c r="C30" s="68">
        <v>1974</v>
      </c>
      <c r="D30" s="79" t="s">
        <v>94</v>
      </c>
      <c r="E30" s="76" t="s">
        <v>97</v>
      </c>
      <c r="F30" s="71">
        <f t="shared" si="0"/>
        <v>13400000</v>
      </c>
      <c r="G30" s="71">
        <v>4</v>
      </c>
      <c r="H30" s="71">
        <f t="shared" si="1"/>
        <v>8400000</v>
      </c>
      <c r="I30" s="71">
        <v>7800000</v>
      </c>
      <c r="J30" s="71">
        <v>600000</v>
      </c>
      <c r="K30" s="68">
        <v>150</v>
      </c>
      <c r="L30" s="71">
        <f t="shared" si="2"/>
        <v>1200000</v>
      </c>
      <c r="M30" s="71">
        <v>3800000</v>
      </c>
    </row>
    <row r="31" spans="1:13" s="72" customFormat="1" ht="44.25" customHeight="1">
      <c r="A31" s="68">
        <v>20</v>
      </c>
      <c r="B31" s="73" t="s">
        <v>98</v>
      </c>
      <c r="C31" s="68">
        <v>1979</v>
      </c>
      <c r="D31" s="79" t="s">
        <v>94</v>
      </c>
      <c r="E31" s="76" t="s">
        <v>97</v>
      </c>
      <c r="F31" s="71">
        <f t="shared" si="0"/>
        <v>13400000</v>
      </c>
      <c r="G31" s="71">
        <v>4</v>
      </c>
      <c r="H31" s="71">
        <f t="shared" si="1"/>
        <v>8400000</v>
      </c>
      <c r="I31" s="71">
        <v>7800000</v>
      </c>
      <c r="J31" s="71">
        <v>600000</v>
      </c>
      <c r="K31" s="68">
        <v>150</v>
      </c>
      <c r="L31" s="71">
        <f t="shared" si="2"/>
        <v>1200000</v>
      </c>
      <c r="M31" s="71">
        <v>3800000</v>
      </c>
    </row>
    <row r="32" spans="1:13" s="72" customFormat="1" ht="24" customHeight="1">
      <c r="A32" s="68">
        <v>21</v>
      </c>
      <c r="B32" s="73" t="s">
        <v>99</v>
      </c>
      <c r="C32" s="68">
        <v>1983</v>
      </c>
      <c r="D32" s="79" t="s">
        <v>94</v>
      </c>
      <c r="E32" s="74" t="s">
        <v>75</v>
      </c>
      <c r="F32" s="71">
        <f t="shared" si="0"/>
        <v>13400000</v>
      </c>
      <c r="G32" s="71">
        <v>4</v>
      </c>
      <c r="H32" s="71">
        <f t="shared" si="1"/>
        <v>8400000</v>
      </c>
      <c r="I32" s="71">
        <v>7800000</v>
      </c>
      <c r="J32" s="71">
        <v>600000</v>
      </c>
      <c r="K32" s="68">
        <v>150</v>
      </c>
      <c r="L32" s="71">
        <f t="shared" si="2"/>
        <v>1200000</v>
      </c>
      <c r="M32" s="71">
        <v>3800000</v>
      </c>
    </row>
    <row r="33" spans="1:13" s="72" customFormat="1" ht="44.25" customHeight="1">
      <c r="A33" s="68">
        <v>22</v>
      </c>
      <c r="B33" s="73" t="s">
        <v>100</v>
      </c>
      <c r="C33" s="68">
        <v>1988</v>
      </c>
      <c r="D33" s="79" t="s">
        <v>94</v>
      </c>
      <c r="E33" s="76" t="s">
        <v>79</v>
      </c>
      <c r="F33" s="71">
        <f t="shared" si="0"/>
        <v>13400000</v>
      </c>
      <c r="G33" s="71">
        <v>4</v>
      </c>
      <c r="H33" s="71">
        <f t="shared" si="1"/>
        <v>8400000</v>
      </c>
      <c r="I33" s="71">
        <v>7800000</v>
      </c>
      <c r="J33" s="71">
        <v>600000</v>
      </c>
      <c r="K33" s="68">
        <v>150</v>
      </c>
      <c r="L33" s="71">
        <f t="shared" ref="L33" si="3">K33*8000</f>
        <v>1200000</v>
      </c>
      <c r="M33" s="71">
        <v>3800000</v>
      </c>
    </row>
    <row r="34" spans="1:13" s="72" customFormat="1" ht="24" customHeight="1">
      <c r="A34" s="68">
        <v>23</v>
      </c>
      <c r="B34" s="73" t="s">
        <v>101</v>
      </c>
      <c r="C34" s="68">
        <v>1971</v>
      </c>
      <c r="D34" s="70" t="s">
        <v>102</v>
      </c>
      <c r="E34" s="74" t="s">
        <v>75</v>
      </c>
      <c r="F34" s="71">
        <f t="shared" si="0"/>
        <v>13400000</v>
      </c>
      <c r="G34" s="71">
        <v>4</v>
      </c>
      <c r="H34" s="71">
        <f t="shared" si="1"/>
        <v>8400000</v>
      </c>
      <c r="I34" s="71">
        <v>7800000</v>
      </c>
      <c r="J34" s="71">
        <v>600000</v>
      </c>
      <c r="K34" s="68">
        <v>150</v>
      </c>
      <c r="L34" s="71">
        <f t="shared" si="2"/>
        <v>1200000</v>
      </c>
      <c r="M34" s="71">
        <v>3800000</v>
      </c>
    </row>
    <row r="35" spans="1:13" s="72" customFormat="1" ht="24" customHeight="1">
      <c r="A35" s="81" t="s">
        <v>103</v>
      </c>
      <c r="B35" s="81"/>
      <c r="C35" s="81"/>
      <c r="D35" s="81"/>
      <c r="E35" s="81"/>
      <c r="F35" s="82">
        <f>SUM(F12:F34)</f>
        <v>308200000</v>
      </c>
      <c r="G35" s="82">
        <f t="shared" ref="G35:M35" si="4">SUM(G12:G34)</f>
        <v>92</v>
      </c>
      <c r="H35" s="82">
        <f t="shared" si="4"/>
        <v>193200000</v>
      </c>
      <c r="I35" s="82">
        <f t="shared" si="4"/>
        <v>179400000</v>
      </c>
      <c r="J35" s="82">
        <f t="shared" si="4"/>
        <v>13800000</v>
      </c>
      <c r="K35" s="82">
        <f t="shared" si="4"/>
        <v>3450</v>
      </c>
      <c r="L35" s="82">
        <f t="shared" si="4"/>
        <v>27600000</v>
      </c>
      <c r="M35" s="82">
        <f t="shared" si="4"/>
        <v>87400000</v>
      </c>
    </row>
    <row r="36" spans="1:13" s="4" customFormat="1" ht="16.8">
      <c r="E36" s="8"/>
      <c r="I36" s="16"/>
      <c r="J36" s="16"/>
      <c r="K36" s="16"/>
      <c r="L36" s="16"/>
      <c r="M36" s="16"/>
    </row>
    <row r="37" spans="1:13" s="2" customFormat="1" ht="17.399999999999999">
      <c r="H37" s="53" t="s">
        <v>106</v>
      </c>
      <c r="I37" s="53"/>
      <c r="J37" s="53"/>
      <c r="K37" s="53"/>
      <c r="L37" s="53"/>
      <c r="M37" s="53"/>
    </row>
    <row r="38" spans="1:13" s="2" customFormat="1" ht="16.8">
      <c r="A38" s="12"/>
      <c r="B38" s="12"/>
      <c r="C38" s="7"/>
      <c r="D38" s="7"/>
      <c r="E38" s="12"/>
      <c r="F38" s="12"/>
      <c r="G38" s="12"/>
      <c r="H38" s="12"/>
      <c r="I38" s="12"/>
      <c r="J38" s="12"/>
      <c r="K38" s="12"/>
      <c r="L38" s="12"/>
      <c r="M38" s="12"/>
    </row>
    <row r="39" spans="1:13" s="2" customFormat="1" ht="16.8">
      <c r="K39" s="9"/>
      <c r="L39" s="10"/>
    </row>
    <row r="40" spans="1:13" s="2" customFormat="1" ht="16.8">
      <c r="A40" s="12"/>
      <c r="B40" s="12"/>
      <c r="C40" s="7"/>
      <c r="D40" s="7"/>
      <c r="E40" s="12"/>
      <c r="F40" s="12"/>
      <c r="G40" s="12"/>
      <c r="H40" s="12"/>
      <c r="I40" s="12"/>
      <c r="J40" s="12"/>
      <c r="K40" s="12"/>
      <c r="L40" s="7"/>
    </row>
    <row r="41" spans="1:13" s="5" customFormat="1">
      <c r="K41" s="11"/>
    </row>
    <row r="42" spans="1:13" s="5" customFormat="1" ht="16.8">
      <c r="A42" s="12"/>
      <c r="B42" s="12"/>
      <c r="C42" s="7"/>
      <c r="D42" s="7"/>
      <c r="E42" s="12"/>
      <c r="F42" s="12"/>
      <c r="G42" s="12"/>
      <c r="H42" s="12"/>
      <c r="I42" s="12"/>
      <c r="J42" s="12"/>
      <c r="K42" s="12"/>
      <c r="L42" s="12"/>
      <c r="M42" s="12"/>
    </row>
  </sheetData>
  <mergeCells count="36">
    <mergeCell ref="A1:D1"/>
    <mergeCell ref="A2:D2"/>
    <mergeCell ref="E1:M1"/>
    <mergeCell ref="E2:M2"/>
    <mergeCell ref="A5:M5"/>
    <mergeCell ref="A6:M6"/>
    <mergeCell ref="G7:J7"/>
    <mergeCell ref="K7:M7"/>
    <mergeCell ref="A4:M4"/>
    <mergeCell ref="I8:J8"/>
    <mergeCell ref="K8:L8"/>
    <mergeCell ref="A35:E35"/>
    <mergeCell ref="I36:M36"/>
    <mergeCell ref="H37:M37"/>
    <mergeCell ref="A38:B38"/>
    <mergeCell ref="E38:H38"/>
    <mergeCell ref="I38:M38"/>
    <mergeCell ref="A40:B40"/>
    <mergeCell ref="E40:H40"/>
    <mergeCell ref="I40:K40"/>
    <mergeCell ref="A42:B42"/>
    <mergeCell ref="E42:H42"/>
    <mergeCell ref="I42:M42"/>
    <mergeCell ref="A7:A10"/>
    <mergeCell ref="B7:B10"/>
    <mergeCell ref="C7:C10"/>
    <mergeCell ref="D7:D10"/>
    <mergeCell ref="E7:E10"/>
    <mergeCell ref="F7:F10"/>
    <mergeCell ref="G8:G10"/>
    <mergeCell ref="H8:H10"/>
    <mergeCell ref="I9:I10"/>
    <mergeCell ref="J9:J10"/>
    <mergeCell ref="K9:K10"/>
    <mergeCell ref="L9:L10"/>
    <mergeCell ref="M8:M10"/>
  </mergeCells>
  <pageMargins left="0.51" right="0.196850393700787" top="0.31496062992126" bottom="0.31496062992126" header="0.31496062992126" footer="0.31496062992126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Dự toán (2)</vt:lpstr>
      <vt:lpstr>DS chi tiết</vt:lpstr>
      <vt:lpstr>'DS chi tiết'!Print_Titles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2024-10-03T09:11:59Z</cp:lastPrinted>
  <dcterms:created xsi:type="dcterms:W3CDTF">2022-11-22T02:06:00Z</dcterms:created>
  <dcterms:modified xsi:type="dcterms:W3CDTF">2024-10-03T09:32:09Z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9542BE19E0EE4966BCEAA047FF318389_13</vt:lpwstr>
  </property>
  <property fmtid="{D5CDD505-2E9C-101B-9397-08002B2CF9AE}" pid="3" name="KSOProductBuildVer">
    <vt:lpwstr>1033-12.2.0.18283</vt:lpwstr>
  </property>
</Properties>
</file>