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720" windowWidth="27795" windowHeight="11985" firstSheet="1" activeTab="2"/>
  </bookViews>
  <sheets>
    <sheet name="SGV" sheetId="4" state="veryHidden" r:id="rId1"/>
    <sheet name="UBND xã" sheetId="2" r:id="rId2"/>
    <sheet name="Hộ GĐ,cộng đồng" sheetId="1" r:id="rId3"/>
  </sheets>
  <calcPr calcId="162913"/>
</workbook>
</file>

<file path=xl/calcChain.xml><?xml version="1.0" encoding="utf-8"?>
<calcChain xmlns="http://schemas.openxmlformats.org/spreadsheetml/2006/main">
  <c r="C6" i="1" l="1"/>
  <c r="C882" i="1" l="1"/>
  <c r="C125" i="1" l="1"/>
  <c r="C853" i="1" l="1"/>
  <c r="C829" i="1"/>
  <c r="C802" i="1"/>
  <c r="C113" i="1"/>
  <c r="C654" i="1" l="1"/>
  <c r="C652" i="1"/>
  <c r="C650" i="1"/>
  <c r="C645" i="1"/>
  <c r="C639" i="1"/>
  <c r="C622" i="1"/>
  <c r="C601" i="1"/>
  <c r="C596" i="1"/>
  <c r="C592" i="1"/>
  <c r="C591" i="1"/>
  <c r="C590" i="1"/>
  <c r="C589" i="1"/>
  <c r="C588" i="1"/>
  <c r="C587" i="1"/>
  <c r="C576" i="1"/>
  <c r="C575" i="1"/>
  <c r="C574" i="1"/>
  <c r="C569" i="1"/>
  <c r="C568" i="1"/>
  <c r="C567" i="1"/>
  <c r="C565" i="1"/>
  <c r="C563" i="1"/>
  <c r="C562" i="1"/>
  <c r="C561" i="1"/>
  <c r="C560" i="1"/>
  <c r="C559" i="1"/>
  <c r="C558" i="1"/>
  <c r="C542" i="1"/>
  <c r="C541" i="1"/>
  <c r="C540" i="1"/>
  <c r="C538" i="1"/>
  <c r="C537" i="1"/>
  <c r="C532" i="1"/>
  <c r="C531" i="1"/>
  <c r="C527" i="1"/>
  <c r="C526" i="1"/>
  <c r="C524" i="1"/>
  <c r="C523" i="1"/>
  <c r="C522" i="1"/>
  <c r="C521" i="1"/>
  <c r="C518" i="1"/>
  <c r="C517" i="1"/>
  <c r="C515" i="1"/>
  <c r="C513" i="1"/>
  <c r="C512" i="1"/>
  <c r="C511" i="1"/>
  <c r="C510" i="1"/>
  <c r="C509" i="1"/>
  <c r="C508" i="1"/>
  <c r="C507" i="1"/>
  <c r="C505" i="1"/>
  <c r="C504" i="1"/>
  <c r="C503" i="1"/>
  <c r="C502" i="1"/>
  <c r="C501" i="1"/>
  <c r="C500" i="1"/>
  <c r="C499" i="1"/>
  <c r="C498" i="1"/>
  <c r="C497" i="1"/>
  <c r="C495" i="1"/>
  <c r="C494" i="1"/>
  <c r="C493" i="1"/>
  <c r="C492" i="1"/>
  <c r="C490" i="1"/>
  <c r="C489" i="1"/>
  <c r="C487" i="1"/>
  <c r="C477" i="1"/>
  <c r="C476" i="1"/>
  <c r="C475" i="1"/>
  <c r="C474" i="1"/>
  <c r="C473" i="1"/>
  <c r="C472" i="1"/>
  <c r="C470" i="1"/>
  <c r="C464" i="1"/>
  <c r="C435" i="1"/>
  <c r="C432" i="1"/>
  <c r="C428" i="1"/>
  <c r="C426" i="1"/>
  <c r="C413" i="1"/>
  <c r="C405" i="1"/>
  <c r="C400" i="1"/>
  <c r="C387" i="1" l="1"/>
  <c r="C784" i="1"/>
  <c r="C706" i="1"/>
  <c r="C700" i="1"/>
  <c r="C697" i="1"/>
  <c r="C660" i="1" l="1"/>
  <c r="C5" i="1" s="1"/>
  <c r="C9" i="2"/>
</calcChain>
</file>

<file path=xl/sharedStrings.xml><?xml version="1.0" encoding="utf-8"?>
<sst xmlns="http://schemas.openxmlformats.org/spreadsheetml/2006/main" count="2838" uniqueCount="980">
  <si>
    <t>STT</t>
  </si>
  <si>
    <t>Diện tích rừng tự nhiên được giao   quản lý</t>
  </si>
  <si>
    <t>Quyết định giao đất rừng</t>
  </si>
  <si>
    <t>Địa chỉ</t>
  </si>
  <si>
    <t>Ghi chú</t>
  </si>
  <si>
    <t>Nguyễn Văn Minh</t>
  </si>
  <si>
    <t>Nguyễn Văn Sơn</t>
  </si>
  <si>
    <t xml:space="preserve">Tên chủ rừng là hộ gia đình, cá nhân, cộng đồng dân cư </t>
  </si>
  <si>
    <t>Nguyễn Thị Hường</t>
  </si>
  <si>
    <t>Nguyễn Thị Thìn</t>
  </si>
  <si>
    <t>Trần Thị Huệ</t>
  </si>
  <si>
    <t>Phan Thị Phụ</t>
  </si>
  <si>
    <t>Đào Thị Tâm</t>
  </si>
  <si>
    <t>Lê Thị Hồng</t>
  </si>
  <si>
    <t>Bùi Thị Liễu</t>
  </si>
  <si>
    <t>Phạm Thị Huệ</t>
  </si>
  <si>
    <t>Nguyễn Thị Minh</t>
  </si>
  <si>
    <t>Nguyễn Thị Lan</t>
  </si>
  <si>
    <t>Nguyễn Thị Liễu</t>
  </si>
  <si>
    <t>Trần Thị Phương</t>
  </si>
  <si>
    <t>Trần Thị Đào</t>
  </si>
  <si>
    <t>Hà Thị Xuân</t>
  </si>
  <si>
    <t>Trần Thị Nga</t>
  </si>
  <si>
    <t>Phạm Thị Thanh</t>
  </si>
  <si>
    <t>Nguyễn Thị Loan</t>
  </si>
  <si>
    <t>Nguyễn Thị Hương</t>
  </si>
  <si>
    <t>Đinh Thị Lựu</t>
  </si>
  <si>
    <t>Phạm Thị Hòe</t>
  </si>
  <si>
    <t>Nguyễn Thị Thành</t>
  </si>
  <si>
    <t>Trần Thị Mai</t>
  </si>
  <si>
    <t>Nguyễn Thị Hoa</t>
  </si>
  <si>
    <t>Nguyễn Thị Phượng</t>
  </si>
  <si>
    <t>Nguyễn Thị Châu</t>
  </si>
  <si>
    <t>Nguyễn Thị Lài</t>
  </si>
  <si>
    <t>Trần Thị Phước</t>
  </si>
  <si>
    <t>Trần Thị Nhung</t>
  </si>
  <si>
    <t>Trần Thị Xuân</t>
  </si>
  <si>
    <t>Nguyễn Thị Đề</t>
  </si>
  <si>
    <t>Nguyễn Thị Hợi</t>
  </si>
  <si>
    <t>Lê Thị Hương</t>
  </si>
  <si>
    <t>Cao Thị Hà</t>
  </si>
  <si>
    <t>Trần Thị Hồng</t>
  </si>
  <si>
    <t>Nguyễn Thị Sâm</t>
  </si>
  <si>
    <t>Nguyễn Thị Xuân</t>
  </si>
  <si>
    <t>Lương Thị Loan</t>
  </si>
  <si>
    <t>Khe Dầu</t>
  </si>
  <si>
    <t>Trần Thị Hương</t>
  </si>
  <si>
    <t>Phan Thị Phước</t>
  </si>
  <si>
    <t>Kim Cương 1</t>
  </si>
  <si>
    <t>Nguyễn Thị Bá</t>
  </si>
  <si>
    <t>Lê Thị Oánh</t>
  </si>
  <si>
    <t>Hồ Thị Sen</t>
  </si>
  <si>
    <t>Nguyễn Thị Hồng</t>
  </si>
  <si>
    <t>Hồ Thị An</t>
  </si>
  <si>
    <t>Phan Thị Thanh</t>
  </si>
  <si>
    <t>Phạm Thị Tân</t>
  </si>
  <si>
    <t>Nguyễn Thị Qúy</t>
  </si>
  <si>
    <t>Phạm Thị Lành</t>
  </si>
  <si>
    <t>Trần Thị Nữ</t>
  </si>
  <si>
    <t>Nguyễn Thị Lĩnh</t>
  </si>
  <si>
    <t>Nguyễn Thị Trọng</t>
  </si>
  <si>
    <t>Nguyễn Thị Hòa</t>
  </si>
  <si>
    <t>Nguyễn Thị Xanh</t>
  </si>
  <si>
    <t>Nguyễn Thị Thảo</t>
  </si>
  <si>
    <t>Nguyễn Thị Hà</t>
  </si>
  <si>
    <t>Nguyễn Thị Bé</t>
  </si>
  <si>
    <t>Nguyễn Thành Kiên</t>
  </si>
  <si>
    <t>Nguyễn Thị Dục</t>
  </si>
  <si>
    <t>Nguyễn Thị Duyên</t>
  </si>
  <si>
    <t>Hà Trai</t>
  </si>
  <si>
    <t>Đào Thị Nhung</t>
  </si>
  <si>
    <t>Đặng Thị Thủy</t>
  </si>
  <si>
    <t>Nguyễn Thị Dung</t>
  </si>
  <si>
    <t>Lê Thị Lý</t>
  </si>
  <si>
    <t>Nguyễn Thị Xinh</t>
  </si>
  <si>
    <t>Trương Thị Thanh</t>
  </si>
  <si>
    <t>Đặng Thị Phương</t>
  </si>
  <si>
    <t>Lê Thị Phúc</t>
  </si>
  <si>
    <t>Lê Thị Xinh</t>
  </si>
  <si>
    <t>Bùi Thị Vận</t>
  </si>
  <si>
    <t>Thái Thị Bình</t>
  </si>
  <si>
    <t>Phạm Thị Thắm</t>
  </si>
  <si>
    <t>Võ Thị Xuân</t>
  </si>
  <si>
    <t>Đặng Thị Lan</t>
  </si>
  <si>
    <t>Vũng Tròn</t>
  </si>
  <si>
    <t>Trần Thị Minh</t>
  </si>
  <si>
    <t>Nguyễn Cao Cường</t>
  </si>
  <si>
    <t>Phan Văn Hải</t>
  </si>
  <si>
    <t>Nguyễn Tiến Tuyết</t>
  </si>
  <si>
    <t>Nguyễn Văn Chiến</t>
  </si>
  <si>
    <t>Nguyễn Văn Thắng</t>
  </si>
  <si>
    <t>Nguyễn Văn Kính</t>
  </si>
  <si>
    <t>Cao Văn Nghị</t>
  </si>
  <si>
    <t>Nguyễn Quốc Lịch</t>
  </si>
  <si>
    <t>Nguyễn Hồng Nguyên</t>
  </si>
  <si>
    <t>Nguyễn Thị Xoan</t>
  </si>
  <si>
    <t>Cao Minh Cương</t>
  </si>
  <si>
    <t>Cao Văn Hội</t>
  </si>
  <si>
    <t>Nguyễn Quang Vinh</t>
  </si>
  <si>
    <t>Phan Văn Hậu</t>
  </si>
  <si>
    <t>Nguyễn Văn Tuấn</t>
  </si>
  <si>
    <t>Trịnh Xuân Cửu</t>
  </si>
  <si>
    <t>Trần Minh Hưng</t>
  </si>
  <si>
    <t>Nguyễn Quốc Tuấn</t>
  </si>
  <si>
    <t>Nguyễn Văn Nghĩa</t>
  </si>
  <si>
    <t>Phan Văn Toàn</t>
  </si>
  <si>
    <t>Bùi Hồng Lĩnh</t>
  </si>
  <si>
    <t>Dương Ký Hợp</t>
  </si>
  <si>
    <t>Nguyễn Văn Hoàng</t>
  </si>
  <si>
    <t>Lê Văn Tài</t>
  </si>
  <si>
    <t>Phan Văn Hiền</t>
  </si>
  <si>
    <t>Nguyễn Danh Tuyên</t>
  </si>
  <si>
    <t>Nguyễn Bá Lợi</t>
  </si>
  <si>
    <t>Nguyễn Văn Đại</t>
  </si>
  <si>
    <t>Trần Quốc Hưởng</t>
  </si>
  <si>
    <t>Nguyễn Văn Bảy</t>
  </si>
  <si>
    <t>Nguyễn Văn Hới</t>
  </si>
  <si>
    <t>Phạm Ngọc Anh</t>
  </si>
  <si>
    <t>Lê Văn Nhân</t>
  </si>
  <si>
    <t>Dương Quang Huỳnh</t>
  </si>
  <si>
    <t>Cao Văn Hồng</t>
  </si>
  <si>
    <t>Nguyễn Hữu Phong</t>
  </si>
  <si>
    <t>Nguyễn Văn Trinh</t>
  </si>
  <si>
    <t>Nguyễn Văn Hào</t>
  </si>
  <si>
    <t>Nguyễn Đức Tân</t>
  </si>
  <si>
    <t>Trần Văn Thưởng</t>
  </si>
  <si>
    <t>Lê Xuân Nguyện</t>
  </si>
  <si>
    <t>Nguyễn Long Quân</t>
  </si>
  <si>
    <t>Phạm Thị Bình</t>
  </si>
  <si>
    <t>Trần Đình Tịnh</t>
  </si>
  <si>
    <t>Nguyễn Xuân Chiến</t>
  </si>
  <si>
    <t>Nguyễn Doãn Trung</t>
  </si>
  <si>
    <t>Diệp Xuân Mạn</t>
  </si>
  <si>
    <t>Phạm Đình Lương</t>
  </si>
  <si>
    <t>Trần Minh Khai</t>
  </si>
  <si>
    <t>Nguyễn Thị Thủy</t>
  </si>
  <si>
    <t>Hồ Thị Minh</t>
  </si>
  <si>
    <t>Nguyễn Đình Thắng</t>
  </si>
  <si>
    <t>Nguyễn Quang Phú</t>
  </si>
  <si>
    <t>Lê Ngọc Toàn</t>
  </si>
  <si>
    <t>Nguyễn Đình Phú</t>
  </si>
  <si>
    <t>Nguyễn Thanh Bình</t>
  </si>
  <si>
    <t>Nguyễn Văn Soa</t>
  </si>
  <si>
    <t>Nguyễn Xuân Tình</t>
  </si>
  <si>
    <t>Nguyễn Quang Trung</t>
  </si>
  <si>
    <t>Hoàng Thị Thuận</t>
  </si>
  <si>
    <t>Nguyễn Văn Long</t>
  </si>
  <si>
    <t>Trần Văn Sơn</t>
  </si>
  <si>
    <t>Đậu Văn Sỹ</t>
  </si>
  <si>
    <t>TT Tây Sơn</t>
  </si>
  <si>
    <t>Lê Hữu Quang</t>
  </si>
  <si>
    <t>Nguyễn Tuấn Anh</t>
  </si>
  <si>
    <t>Võ Quang Trung</t>
  </si>
  <si>
    <t>Nguyễn Quốc Long</t>
  </si>
  <si>
    <t>Nguyễn Quốc Hoàn</t>
  </si>
  <si>
    <t>Phan Văn Sửu</t>
  </si>
  <si>
    <t>Đào Văn Thông</t>
  </si>
  <si>
    <t>Phạm Quang Minh</t>
  </si>
  <si>
    <t>Phan Xuân Nam</t>
  </si>
  <si>
    <t>Lưu Trọng Bắc</t>
  </si>
  <si>
    <t>Lê Văn Thường</t>
  </si>
  <si>
    <t>Trần Ngọc Quang</t>
  </si>
  <si>
    <t>Hà Văn Long</t>
  </si>
  <si>
    <t>Phạm Đình Ất</t>
  </si>
  <si>
    <t>Nguyễn Kim Thành</t>
  </si>
  <si>
    <t>Lê Trường Sơn</t>
  </si>
  <si>
    <t>Trần Văn Anh</t>
  </si>
  <si>
    <t>Võ Tá Dũng</t>
  </si>
  <si>
    <t>Đào Viết Luận</t>
  </si>
  <si>
    <t>Từ Ngọc Anh</t>
  </si>
  <si>
    <t>Trần Mạnh Hồng</t>
  </si>
  <si>
    <t>Lê Văn Tuyến</t>
  </si>
  <si>
    <t>Nguyễn Văn Hòa</t>
  </si>
  <si>
    <t>Trần Đình Tứ</t>
  </si>
  <si>
    <t>Nguyễn Thế Minh</t>
  </si>
  <si>
    <t>Nguyễn Thái Bình</t>
  </si>
  <si>
    <t>Nguyễn Thành Đông</t>
  </si>
  <si>
    <t>Nguyễn Minh Công</t>
  </si>
  <si>
    <t>Ngô Cao Thắng</t>
  </si>
  <si>
    <t>Hồ Phúc Tự</t>
  </si>
  <si>
    <t>Trần Mạnh Nguyên</t>
  </si>
  <si>
    <t>Nguyễn Văn Lĩnh</t>
  </si>
  <si>
    <t>Nguyễn Thành Tâm</t>
  </si>
  <si>
    <t>Nguyễn Lương Băng</t>
  </si>
  <si>
    <t>Thái Văn Nam</t>
  </si>
  <si>
    <t>Hồ Thanh Nam</t>
  </si>
  <si>
    <t>Nguyễn Văn Cung</t>
  </si>
  <si>
    <t>Thái Hùng Bắc</t>
  </si>
  <si>
    <t>Đặng Văn Thành</t>
  </si>
  <si>
    <t>Nguyễn Thế Hùng</t>
  </si>
  <si>
    <t>Bùi Kim Liên</t>
  </si>
  <si>
    <t>Trần Văn Dũng</t>
  </si>
  <si>
    <t>Phạm Thế An</t>
  </si>
  <si>
    <t>Võ Đức Thuật</t>
  </si>
  <si>
    <t>Phạm Văn Thanh</t>
  </si>
  <si>
    <t>Trương Vương Quốc</t>
  </si>
  <si>
    <t>Bùi Văn Huyền</t>
  </si>
  <si>
    <t>Lê Thị Phượng</t>
  </si>
  <si>
    <t>Hoàng Bá Nghĩa</t>
  </si>
  <si>
    <t>Đinh Nho Hoàn</t>
  </si>
  <si>
    <t>Chu Văn Thông</t>
  </si>
  <si>
    <t>Hoàng Mạnh Hùng</t>
  </si>
  <si>
    <t>Võ Thanh Hiền</t>
  </si>
  <si>
    <t>Lê Vĩnh An</t>
  </si>
  <si>
    <t>Bùi Song Hào</t>
  </si>
  <si>
    <t>Võ Văn Lam</t>
  </si>
  <si>
    <t>Trịnh Xuân Cường</t>
  </si>
  <si>
    <t>Phạm Canh Tuất</t>
  </si>
  <si>
    <t>Đặng Xuân Nam</t>
  </si>
  <si>
    <t>Nguyễn Hữu Từ</t>
  </si>
  <si>
    <t>Phạm Công Đức</t>
  </si>
  <si>
    <t>Phạm Xuân Toàn</t>
  </si>
  <si>
    <t>Phạm Văn Hải</t>
  </si>
  <si>
    <t>Phạm Thanh Bình</t>
  </si>
  <si>
    <t>Nguyễn Văn Xuân</t>
  </si>
  <si>
    <t>Phạm Viết Hùng</t>
  </si>
  <si>
    <t>Hoàng Văn Lưu</t>
  </si>
  <si>
    <t>Lê Văn Quang</t>
  </si>
  <si>
    <t>Trịnh Xuân Tạo</t>
  </si>
  <si>
    <t>Lương Thanh Quang</t>
  </si>
  <si>
    <t>Nguyễn Xuân Được</t>
  </si>
  <si>
    <t>Võ Văn Mạnh</t>
  </si>
  <si>
    <t>Trịnh Xuân Hương</t>
  </si>
  <si>
    <t>Nguyễn Đình Nghiêm</t>
  </si>
  <si>
    <t>Trần Văn Hoàng</t>
  </si>
  <si>
    <t>Thôn 8</t>
  </si>
  <si>
    <t>Thôn 5</t>
  </si>
  <si>
    <t>Thôn 10</t>
  </si>
  <si>
    <t>Nguyễn Hữu Chung</t>
  </si>
  <si>
    <t>Nguyễn  Quang Thắng</t>
  </si>
  <si>
    <t>Nguyễn Quốc Gia</t>
  </si>
  <si>
    <t>Nguyễn Thị Ảnh</t>
  </si>
  <si>
    <t>Đoàn Tiến Hóa</t>
  </si>
  <si>
    <t>Trần Quốc Việt</t>
  </si>
  <si>
    <t>Nguyễn Văn Giáo</t>
  </si>
  <si>
    <t>Nguyễn Văn Dinh</t>
  </si>
  <si>
    <t>Nguyễn Văn Lâm</t>
  </si>
  <si>
    <t>Nguyễn Hữu Tiến</t>
  </si>
  <si>
    <t>Nguyễn Song Danh</t>
  </si>
  <si>
    <t>Nguyễn Ngọc Lâm</t>
  </si>
  <si>
    <t>Trần Quốc Lâm</t>
  </si>
  <si>
    <t>Trần Đức Vỵ</t>
  </si>
  <si>
    <t>Nguyễn Thanh Đồng</t>
  </si>
  <si>
    <t>Trần Thanh Chương</t>
  </si>
  <si>
    <t>Trần Quốc Quân</t>
  </si>
  <si>
    <t>Nguyễn Văn An</t>
  </si>
  <si>
    <t>Trần Hữu Quyền</t>
  </si>
  <si>
    <t>Thôn 1</t>
  </si>
  <si>
    <t>Nguyễn Văn Tương</t>
  </si>
  <si>
    <t>Phạm Quốc Quân</t>
  </si>
  <si>
    <t>Phạm Văn Thuật</t>
  </si>
  <si>
    <t>Phan Mậu Hoàn</t>
  </si>
  <si>
    <t>Phạm Đình Chiến</t>
  </si>
  <si>
    <t>Phạm Phi Long</t>
  </si>
  <si>
    <t>Trần Văn Thắng</t>
  </si>
  <si>
    <t>Nguyễn Văn Đào</t>
  </si>
  <si>
    <t>Trần Văn Thành</t>
  </si>
  <si>
    <t>Phan Xuân Cương</t>
  </si>
  <si>
    <t>Lê Quốc Hùng</t>
  </si>
  <si>
    <t>Phan Quốc Việt</t>
  </si>
  <si>
    <t>Nghiêm Thanh Dũng</t>
  </si>
  <si>
    <t>Lê Quốc Nhật</t>
  </si>
  <si>
    <t>Trần Quốc Toàn</t>
  </si>
  <si>
    <t>Cao Xuân Đồng</t>
  </si>
  <si>
    <t>Nguyễn Thành Trung</t>
  </si>
  <si>
    <t>Nguyễn Mạnh Hiền</t>
  </si>
  <si>
    <t>Trần Quang Vinh</t>
  </si>
  <si>
    <t>Thái Văn Sơn</t>
  </si>
  <si>
    <t>Phạm Văn Nam</t>
  </si>
  <si>
    <t>Lê Quốc Vương</t>
  </si>
  <si>
    <t>Trần Thanh Hà</t>
  </si>
  <si>
    <t>Phan Đình Tùng</t>
  </si>
  <si>
    <t>Nguyễn Thị Bình</t>
  </si>
  <si>
    <t>Phạm Văn Chung</t>
  </si>
  <si>
    <t>Phan Xuân Linh</t>
  </si>
  <si>
    <t>Trần Xuân Lam</t>
  </si>
  <si>
    <t>Trần Dương Thanh</t>
  </si>
  <si>
    <t>Trần Xuân Yên</t>
  </si>
  <si>
    <t>Nguyễn Đình Thế</t>
  </si>
  <si>
    <t>Nguyễn Đình Hán</t>
  </si>
  <si>
    <t>Nguyễn Huy Chương</t>
  </si>
  <si>
    <t>Nguyễn Đình Chiến</t>
  </si>
  <si>
    <t>Nguyễn Đình Quyền</t>
  </si>
  <si>
    <t>Nguyễn Đình Sử</t>
  </si>
  <si>
    <t>Đoàn Văn Thành</t>
  </si>
  <si>
    <t>Trần Mạnh Hài</t>
  </si>
  <si>
    <t>Trần Thế Sự</t>
  </si>
  <si>
    <t>Trần Văn Túy</t>
  </si>
  <si>
    <t>Trần Quốc Khánh</t>
  </si>
  <si>
    <t>Trần Hữu Thanh</t>
  </si>
  <si>
    <t>Nguyễn Đình Liên</t>
  </si>
  <si>
    <t>Nguyễn Lưu Khanh</t>
  </si>
  <si>
    <t>Hồ Đình Quyến</t>
  </si>
  <si>
    <t>Phạm Văn Tuấn</t>
  </si>
  <si>
    <t>Trần Xuân Dục</t>
  </si>
  <si>
    <t>Trần Thế Mỹ</t>
  </si>
  <si>
    <t>Nguyễn Đình Hương</t>
  </si>
  <si>
    <t>Lê Thị Hoa</t>
  </si>
  <si>
    <t>Thôn 9</t>
  </si>
  <si>
    <t>Phan Quốc Khánh</t>
  </si>
  <si>
    <t>Nguyễn Văn Hiển</t>
  </si>
  <si>
    <t>Nguyễn Duy Hiệu</t>
  </si>
  <si>
    <t>Phạm Ngọc Bình</t>
  </si>
  <si>
    <t>Thôn 11</t>
  </si>
  <si>
    <t>Nguyễn Thị Lương</t>
  </si>
  <si>
    <t>Trương Thế Lực</t>
  </si>
  <si>
    <t>Lê Vũ Quang</t>
  </si>
  <si>
    <t>Phạm Tiến Duẫn</t>
  </si>
  <si>
    <t>Lê Văn Chương</t>
  </si>
  <si>
    <t>Nguyễn Tiến Dũng</t>
  </si>
  <si>
    <t>Phan Mậu Duẫn</t>
  </si>
  <si>
    <t>Trần Văn Bình</t>
  </si>
  <si>
    <t>Phạm Quốc Việt</t>
  </si>
  <si>
    <t>Trần Hùng Vỵ</t>
  </si>
  <si>
    <t>Thái Anh Hùng</t>
  </si>
  <si>
    <t>Đặng Ngọc Khoa</t>
  </si>
  <si>
    <t>Từ Quốc Trì</t>
  </si>
  <si>
    <t>Phạm Quốc Dũng</t>
  </si>
  <si>
    <t>Thôn 2</t>
  </si>
  <si>
    <t>Trần Ngọc Lan</t>
  </si>
  <si>
    <t>Phan Văn Tĩnh</t>
  </si>
  <si>
    <t>Phạm Văn Trinh</t>
  </si>
  <si>
    <t>Nguyễn Ngọc Khoa</t>
  </si>
  <si>
    <t>Trương Thị Hà</t>
  </si>
  <si>
    <t>Nguyễn Văn Thành</t>
  </si>
  <si>
    <t>Nguyễn Văn Hy</t>
  </si>
  <si>
    <t>Trần Văn Phấn</t>
  </si>
  <si>
    <t>Hồ Cao Lâm</t>
  </si>
  <si>
    <t>Phạm Thanh Hải</t>
  </si>
  <si>
    <t>Ngô Quang Huy</t>
  </si>
  <si>
    <t>Đào Lê Thìn</t>
  </si>
  <si>
    <t>Lê Chí Hùng</t>
  </si>
  <si>
    <t>Trịnh Hữu Hân</t>
  </si>
  <si>
    <t>Trịnh Thượng Hạnh</t>
  </si>
  <si>
    <t>Thon 2</t>
  </si>
  <si>
    <t>Phạm Xuân Anh</t>
  </si>
  <si>
    <t>Nguyễn Xuân Lý</t>
  </si>
  <si>
    <t>Trần Khánh Toàn</t>
  </si>
  <si>
    <t>Trần Lê Tự</t>
  </si>
  <si>
    <t>Nguyễn Văn Đức</t>
  </si>
  <si>
    <t>Trương Đình Xin</t>
  </si>
  <si>
    <t>Nguyễn Đức Sỹ</t>
  </si>
  <si>
    <t>Trương Văn Bồng</t>
  </si>
  <si>
    <t>Trần Thanh Ngọc</t>
  </si>
  <si>
    <t>Trần Văn Tuấn</t>
  </si>
  <si>
    <t>Nguyễn Ngọc Quyển</t>
  </si>
  <si>
    <t>Hồ Sỹ Tuấn</t>
  </si>
  <si>
    <t>Nguyễn Quốc Hảo</t>
  </si>
  <si>
    <t>Nguyễn Thanh Hồng</t>
  </si>
  <si>
    <t>Nguyễn Văn Công</t>
  </si>
  <si>
    <t>Đào Lê Y</t>
  </si>
  <si>
    <t>Hồ Trường Thanh</t>
  </si>
  <si>
    <t>Nguyễn Khánh Hòa</t>
  </si>
  <si>
    <t>Hà Huy Trường</t>
  </si>
  <si>
    <t>Nguyễn Hồng Cầu</t>
  </si>
  <si>
    <t>Thôn 3</t>
  </si>
  <si>
    <t>Thôn 4</t>
  </si>
  <si>
    <t>Hồ Đình Hào</t>
  </si>
  <si>
    <t>Trần Thanh Đạt</t>
  </si>
  <si>
    <t>Phạm Đình Chuyên</t>
  </si>
  <si>
    <t>Nguyễn Đình Tuyên</t>
  </si>
  <si>
    <t>Phạm Viết Trâm</t>
  </si>
  <si>
    <t>Nguyễn Phi Hợi</t>
  </si>
  <si>
    <t>Nguyễn Đình Mạo</t>
  </si>
  <si>
    <t>Nguyễn Thị Quý</t>
  </si>
  <si>
    <t>Trần Nhật Thống</t>
  </si>
  <si>
    <t>Trần Nhật Lệ</t>
  </si>
  <si>
    <t>Đào Công Đức</t>
  </si>
  <si>
    <t>Phạm Văn Tuyển</t>
  </si>
  <si>
    <t>Nguyễn Đức Thịnh</t>
  </si>
  <si>
    <t>Phạm Đình Tiến</t>
  </si>
  <si>
    <t>Trần Văn Đàn</t>
  </si>
  <si>
    <t>Nguyễn Đức Dung</t>
  </si>
  <si>
    <t>Lê Thị Lan</t>
  </si>
  <si>
    <t>Bùi Thị Lý</t>
  </si>
  <si>
    <t>Lê Văn Thắng</t>
  </si>
  <si>
    <t>Nguyễn Thuyên</t>
  </si>
  <si>
    <t>Nguyễn Phan Hạnh</t>
  </si>
  <si>
    <t>Nguyễn Vương Ngân</t>
  </si>
  <si>
    <t>Phạm Hồng Hải</t>
  </si>
  <si>
    <t>Nguyễn Thị Quyền</t>
  </si>
  <si>
    <t>Đinh Nho Trà</t>
  </si>
  <si>
    <t>Đinh Nho Sơn</t>
  </si>
  <si>
    <t>Lê Hồng Phú</t>
  </si>
  <si>
    <t>Lê Sơn Hải</t>
  </si>
  <si>
    <t>Lê Quốc Anh</t>
  </si>
  <si>
    <t>Nguyễn Tuấn Khánh</t>
  </si>
  <si>
    <t>Nguyễn Văn Bình</t>
  </si>
  <si>
    <t>Nguyễn Văn Nam</t>
  </si>
  <si>
    <t>Nguyễn Trường Phi</t>
  </si>
  <si>
    <t>Nguyễn Xuân Tính</t>
  </si>
  <si>
    <t>Phạm Xuân Cường</t>
  </si>
  <si>
    <t>Nguyễn Thị Cầm</t>
  </si>
  <si>
    <t>Lê Thị Thảo</t>
  </si>
  <si>
    <t>Nguyễn Phan Đình</t>
  </si>
  <si>
    <t>Phạm Quốc Nhật</t>
  </si>
  <si>
    <t>Đậu Thế Lĩnh</t>
  </si>
  <si>
    <t>Dương Anh Kỳ</t>
  </si>
  <si>
    <t>Lê Văn Thuyết</t>
  </si>
  <si>
    <t>Phạm Quang Vinh</t>
  </si>
  <si>
    <t>Cao Hữu Tịnh</t>
  </si>
  <si>
    <t>Nguyễn Văn Xuyên</t>
  </si>
  <si>
    <t>Từ Hữu Mạo</t>
  </si>
  <si>
    <t>Cao Huy Chương</t>
  </si>
  <si>
    <t>Đậu Thanh Mai</t>
  </si>
  <si>
    <t>Lê Văn Minh</t>
  </si>
  <si>
    <t>Tống Trần Dũng</t>
  </si>
  <si>
    <t>Nguyễn Bá Đại</t>
  </si>
  <si>
    <t>Đặng Quốc Việt</t>
  </si>
  <si>
    <t>Nguyễn Bá Điền</t>
  </si>
  <si>
    <t>Phạm Văn Thịnh</t>
  </si>
  <si>
    <t>Lê Quang Long</t>
  </si>
  <si>
    <t>Đặng Công Lý</t>
  </si>
  <si>
    <t>Nguyễn Phan Hà</t>
  </si>
  <si>
    <t>Phạm Thị Kiều</t>
  </si>
  <si>
    <t>Nguyễn Thanh Soan</t>
  </si>
  <si>
    <t>Nguyễn Văn Sự</t>
  </si>
  <si>
    <t>Đoàn Lê Anh</t>
  </si>
  <si>
    <t>Trần Trọng Thực</t>
  </si>
  <si>
    <t>Nguyễn Mạnh Hùng</t>
  </si>
  <si>
    <t>Nguyễn Văn Tri</t>
  </si>
  <si>
    <t>UBND xã Sơn Hồng</t>
  </si>
  <si>
    <t>Diện tích rừng tự nhiên được giao quản lý</t>
  </si>
  <si>
    <t>Biểu 02. Tổng hợp diện tích rừng tự nhiên của các chủ rừng là hộ gia đình, cá nhân, cộng đồng dân cư</t>
  </si>
  <si>
    <t xml:space="preserve">(Kèm theo văn bản số    /QBVPTR ngày    tháng     năm 2023 của Quỹ Bảo vệ và phát triển rừng tỉnh)   </t>
  </si>
  <si>
    <t>Tên chủ rừng là</t>
  </si>
  <si>
    <t xml:space="preserve"> hộ gia đình, cá nhân, cộng đồng dân cư </t>
  </si>
  <si>
    <t xml:space="preserve"> </t>
  </si>
  <si>
    <t>Biểu 03. Tổng hợp diện tích rừng tự nhiên của các chủ rừng là tổ chức</t>
  </si>
  <si>
    <t xml:space="preserve">(Kèm theo văn bản số    /QBVPTR ngày    tháng 09 năm 2023 </t>
  </si>
  <si>
    <t>của Quỹ Bảo vệ và phát triển rừng tỉnh)</t>
  </si>
  <si>
    <t>Chủ rừng</t>
  </si>
  <si>
    <t>Ban quản lý….</t>
  </si>
  <si>
    <t>Công ty…..</t>
  </si>
  <si>
    <t>Chế Biến</t>
  </si>
  <si>
    <t>Hạ Vàng</t>
  </si>
  <si>
    <t>Thượng Kim</t>
  </si>
  <si>
    <t>Quyết Thắng</t>
  </si>
  <si>
    <t>I</t>
  </si>
  <si>
    <t>UBND xã Sơn Kim 2</t>
  </si>
  <si>
    <t>UBND xã Sơn Lâm</t>
  </si>
  <si>
    <t>Võ Đình Hòe</t>
  </si>
  <si>
    <t>Nguyễn Kim Hoàng</t>
  </si>
  <si>
    <t>Nguyễn Đình Thảo</t>
  </si>
  <si>
    <t>Bùi Kim Thịnh</t>
  </si>
  <si>
    <t>Bùi Kim Thắng</t>
  </si>
  <si>
    <t>Nguyễn Kim Thắng</t>
  </si>
  <si>
    <t>Phan Trọng Cường</t>
  </si>
  <si>
    <t>Nguyễn Đình Ánh</t>
  </si>
  <si>
    <t>Nguyễn Đình Tuân</t>
  </si>
  <si>
    <t>TDP 5</t>
  </si>
  <si>
    <t>TDP 6</t>
  </si>
  <si>
    <t>TDP 4</t>
  </si>
  <si>
    <t>Tổng</t>
  </si>
  <si>
    <t>Sơn Kim 2</t>
  </si>
  <si>
    <t>Phạm Thị Hồng</t>
  </si>
  <si>
    <t>Kim Bình</t>
  </si>
  <si>
    <t>Làng Chè</t>
  </si>
  <si>
    <t>Thanh Dũng</t>
  </si>
  <si>
    <t>Phạm Trường Thanh</t>
  </si>
  <si>
    <t>Nguyễn Phan Tuyên</t>
  </si>
  <si>
    <t>Sơn Hồng</t>
  </si>
  <si>
    <t>Nguyễn Văn Dương</t>
  </si>
  <si>
    <t>Khe Dầu</t>
  </si>
  <si>
    <t>Lê Văn Tình</t>
  </si>
  <si>
    <t>Lê Văn Hiệp</t>
  </si>
  <si>
    <t>Nguyễn Văn Linh</t>
  </si>
  <si>
    <t>Đặng Ngọc Luân</t>
  </si>
  <si>
    <t>Nguyễn Thị Lý (Quang)</t>
  </si>
  <si>
    <t>Nguyễn Minh Hùng</t>
  </si>
  <si>
    <t>Hà Trai</t>
  </si>
  <si>
    <t>Nguyễn Song Toàn</t>
  </si>
  <si>
    <t>Nguyễn Minh Tráng</t>
  </si>
  <si>
    <t>Trần Anh Quốc</t>
  </si>
  <si>
    <t>Cao Văn Đình</t>
  </si>
  <si>
    <t>Nguyễn Văn Hoàng</t>
  </si>
  <si>
    <t>Lê Sơn</t>
  </si>
  <si>
    <t>Lê Bá Vọng</t>
  </si>
  <si>
    <t>Nguyễn Văn Qúy</t>
  </si>
  <si>
    <t>Lê Thị Hường</t>
  </si>
  <si>
    <t>Nguyễn Quang Thành</t>
  </si>
  <si>
    <t>Nguyễn Văn Long (Sen)</t>
  </si>
  <si>
    <t>Phan Hữu Duẫn</t>
  </si>
  <si>
    <t>Nguyễn Đình Luận</t>
  </si>
  <si>
    <t>Nguyễn Văn Phùng</t>
  </si>
  <si>
    <t>Phạm Xuân Đạt</t>
  </si>
  <si>
    <t>Nguyễn Huy Kham</t>
  </si>
  <si>
    <t>Phạm Trung Dũng</t>
  </si>
  <si>
    <t>Trịnh Thị Minh</t>
  </si>
  <si>
    <t>Sơn Kim 1</t>
  </si>
  <si>
    <t>Võ Xuân Đức</t>
  </si>
  <si>
    <t>Ngô Đình Cần</t>
  </si>
  <si>
    <t>Nguyễn Trọng Quyền</t>
  </si>
  <si>
    <t>Nguyễn Thị Cảnh</t>
  </si>
  <si>
    <t>Nguyễn Đình Long</t>
  </si>
  <si>
    <t>Nguyễn Đình Khương</t>
  </si>
  <si>
    <t>Nguyễn Văn Hùng</t>
  </si>
  <si>
    <t>Nguyễn Trọng Phú</t>
  </si>
  <si>
    <t>Phạm Xuân Lan</t>
  </si>
  <si>
    <t>Nguyễn Văn Thanh</t>
  </si>
  <si>
    <t>Nguyễn Văn Phúc</t>
  </si>
  <si>
    <t>Nguyễn Văn Hoài</t>
  </si>
  <si>
    <t>Phan Xuân Luận</t>
  </si>
  <si>
    <t>Lê Đình Hợi</t>
  </si>
  <si>
    <t>Phan Xuân Quang</t>
  </si>
  <si>
    <t>Nguyễn Văn Hải</t>
  </si>
  <si>
    <t>Nguyễn Văn Tú</t>
  </si>
  <si>
    <t>Lê Xuân Thuyết</t>
  </si>
  <si>
    <t>Nguyễn Tiến Hưng</t>
  </si>
  <si>
    <t>Trần Thị Hiệp</t>
  </si>
  <si>
    <t>Nguyễn Thái Thông</t>
  </si>
  <si>
    <t>Hồ Văn Núi</t>
  </si>
  <si>
    <t>Nguyễn Văn Trường</t>
  </si>
  <si>
    <t>Nguyễn Minh Hạnh</t>
  </si>
  <si>
    <t>Nguyễn Xuân Bình</t>
  </si>
  <si>
    <t>Nguyễn Quốc Trung</t>
  </si>
  <si>
    <t>Nguyễn Văn Toàn</t>
  </si>
  <si>
    <t>Lương Văn Dân</t>
  </si>
  <si>
    <t>Phan Mạnh Hùng</t>
  </si>
  <si>
    <t>Trần Thị Giang</t>
  </si>
  <si>
    <t>Phạm Lê Toại</t>
  </si>
  <si>
    <t>Đoàn Thị Hiền</t>
  </si>
  <si>
    <t>Nguyễn Trọng Chương</t>
  </si>
  <si>
    <t>Nguyễn Đức Thuận</t>
  </si>
  <si>
    <t>Nguyễn Văn Bé</t>
  </si>
  <si>
    <t>Nguyễn Thế Vỵ</t>
  </si>
  <si>
    <t>Nguyễn Thị Sương</t>
  </si>
  <si>
    <t>Nguyễn Văn Đường</t>
  </si>
  <si>
    <t>Trịnh Bình</t>
  </si>
  <si>
    <t>Nguyễn Đình Việt</t>
  </si>
  <si>
    <t>Phan Thị Hoa</t>
  </si>
  <si>
    <t>Nguyễn Hữu Quang</t>
  </si>
  <si>
    <t>Vương Trung Thành</t>
  </si>
  <si>
    <t>Vương Quốc Hưng</t>
  </si>
  <si>
    <t>Nguyễn Hữu Niên</t>
  </si>
  <si>
    <t>Nguyễn Sỹ Hùng</t>
  </si>
  <si>
    <t>Lê Công Thức</t>
  </si>
  <si>
    <t>Lê Quốc Tuấn</t>
  </si>
  <si>
    <t>Lê Anh Nam</t>
  </si>
  <si>
    <t>Phạm Văn Lưu</t>
  </si>
  <si>
    <t>Đào Viết An</t>
  </si>
  <si>
    <t xml:space="preserve">Đào Viết Luận </t>
  </si>
  <si>
    <t>Nguyễn Thế Hữu</t>
  </si>
  <si>
    <t>Phạm Ngọc Hiệp</t>
  </si>
  <si>
    <t>Phạm Thảo</t>
  </si>
  <si>
    <t>Phạm Văn Ngọc</t>
  </si>
  <si>
    <t>Lê Văn Kim</t>
  </si>
  <si>
    <t>Nguyễn Thành Vô</t>
  </si>
  <si>
    <t>Nghiêm Minh Luân</t>
  </si>
  <si>
    <t>Nguyễn Văn Nhật</t>
  </si>
  <si>
    <t>Nguyễn Thị Thuyết</t>
  </si>
  <si>
    <t>Nguyễn Đức Thiết</t>
  </si>
  <si>
    <t>Lương Văn Hợp</t>
  </si>
  <si>
    <t>Lê Cao Cường</t>
  </si>
  <si>
    <t>Phạm Văn Hiếu</t>
  </si>
  <si>
    <t xml:space="preserve">Phan Bình </t>
  </si>
  <si>
    <t>Lê Hợp Dũng</t>
  </si>
  <si>
    <t>Lương Văn Bảo</t>
  </si>
  <si>
    <t>Phan Thị Ngân</t>
  </si>
  <si>
    <t>Hồ Đình Hùng</t>
  </si>
  <si>
    <t>Nam Nhe</t>
  </si>
  <si>
    <t>Hoàng Nam</t>
  </si>
  <si>
    <t>Cây Chanh</t>
  </si>
  <si>
    <t>Hà Chua</t>
  </si>
  <si>
    <t>Trung Lưu</t>
  </si>
  <si>
    <t>Phố Tây</t>
  </si>
  <si>
    <t>Sơn Tây</t>
  </si>
  <si>
    <t>Lê Văn Thọ</t>
  </si>
  <si>
    <t>Lê Văn Đào</t>
  </si>
  <si>
    <t>Võ Thanh Tuấn</t>
  </si>
  <si>
    <t>Nguyễn Quốc Việt</t>
  </si>
  <si>
    <t>Nguyễn Khánh Toàn</t>
  </si>
  <si>
    <t>Hoàng Duy Phước</t>
  </si>
  <si>
    <t>Phạm Đình Long</t>
  </si>
  <si>
    <t>Lâm Phúc</t>
  </si>
  <si>
    <t>Lâm Trung</t>
  </si>
  <si>
    <t>Lâm Đồng</t>
  </si>
  <si>
    <t>Lâm Khê</t>
  </si>
  <si>
    <t>Lâm Giang</t>
  </si>
  <si>
    <t>Sơn Lâm</t>
  </si>
  <si>
    <t>Nguyễn Trương Phi</t>
  </si>
  <si>
    <t>Nguyễn Khắc Oánh</t>
  </si>
  <si>
    <t>Trần Thị Hợi</t>
  </si>
  <si>
    <t>Hồ Xuân Thiệu</t>
  </si>
  <si>
    <t>Nguyễn Thanh Trọng</t>
  </si>
  <si>
    <t>Bùi Quang Dực</t>
  </si>
  <si>
    <t>Trần Đăng Khoa</t>
  </si>
  <si>
    <t>Thôn 7</t>
  </si>
  <si>
    <t>Sơn Lĩnh</t>
  </si>
  <si>
    <t>Cộng đồng dân cư Bảo Sơn</t>
  </si>
  <si>
    <t>Cộng đồng dân cư Đông Phố</t>
  </si>
  <si>
    <t>Đông Phố</t>
  </si>
  <si>
    <t>Sông Con</t>
  </si>
  <si>
    <t>Hà Sơn</t>
  </si>
  <si>
    <t>Bảo Trung</t>
  </si>
  <si>
    <t>Quang Diệm</t>
  </si>
  <si>
    <t>Hồ Đình Tường</t>
  </si>
  <si>
    <t>Phan Đình Hà</t>
  </si>
  <si>
    <t>Lê Đình Huyền</t>
  </si>
  <si>
    <t>Nguyễn Đức Hạnh (Hường)</t>
  </si>
  <si>
    <t>Lương Văn Bính</t>
  </si>
  <si>
    <t>Phạm Đình Mạnh</t>
  </si>
  <si>
    <t>Lê Thị Phong</t>
  </si>
  <si>
    <t>Nguyễn Quốc Thuận</t>
  </si>
  <si>
    <t>Hồ Đình Tuấn</t>
  </si>
  <si>
    <t>Nguyễn Anh Đức</t>
  </si>
  <si>
    <t>Hồ Đình Giáo</t>
  </si>
  <si>
    <t>Trần Văn Cương</t>
  </si>
  <si>
    <t>Trần Biên</t>
  </si>
  <si>
    <t>Trần Thị Hoa</t>
  </si>
  <si>
    <t>Nguyễn Hồng Dũng</t>
  </si>
  <si>
    <t>Nguyễn Xuân Quang</t>
  </si>
  <si>
    <t>Nguyễn Văn Huyên</t>
  </si>
  <si>
    <t>Phạm Ngọc Thạch</t>
  </si>
  <si>
    <t>Đào Xuân Hùng</t>
  </si>
  <si>
    <t>Phan Văn Hài</t>
  </si>
  <si>
    <t>Hồ Huy Trình</t>
  </si>
  <si>
    <t>Phan Văn Huy</t>
  </si>
  <si>
    <t>Hồ Hữu Tuyển</t>
  </si>
  <si>
    <t>Nguyễn Văn Hợp</t>
  </si>
  <si>
    <t>Trần Văn Hoài</t>
  </si>
  <si>
    <t>Hồ Huy Tuấn</t>
  </si>
  <si>
    <t>Lê Khánh Hùng</t>
  </si>
  <si>
    <t>Trần Đình Đài</t>
  </si>
  <si>
    <t>Phan Đình Kỳ</t>
  </si>
  <si>
    <t>Lê Văn Dung</t>
  </si>
  <si>
    <t>Hồ Hữu Đoan</t>
  </si>
  <si>
    <t>Uông Thanh Hải</t>
  </si>
  <si>
    <t>Trần Xuân Thuần</t>
  </si>
  <si>
    <t>Nguyễn Hồng Ngân</t>
  </si>
  <si>
    <t>Nguyễn Hồng Lộc</t>
  </si>
  <si>
    <t>Nguyễn Xuân Quốc</t>
  </si>
  <si>
    <t>Trần Văn Tiến</t>
  </si>
  <si>
    <t>Hồ Thị Đường</t>
  </si>
  <si>
    <t>Uông Quỳnh</t>
  </si>
  <si>
    <t>Uông Văn Long</t>
  </si>
  <si>
    <t>UBND xã Quang Diệm</t>
  </si>
  <si>
    <t>Tượng Sơn</t>
  </si>
  <si>
    <t>Anh Sơn</t>
  </si>
  <si>
    <t>Phượng Hoàng</t>
  </si>
  <si>
    <t>Mai Lĩnh</t>
  </si>
  <si>
    <t>Hùng Sơn</t>
  </si>
  <si>
    <t>Liên Sơn</t>
  </si>
  <si>
    <t>Bình Sơn</t>
  </si>
  <si>
    <r>
      <t xml:space="preserve">Diện tích rừng tự nhiên quản lý đề xuất kinh phí </t>
    </r>
    <r>
      <rPr>
        <i/>
        <sz val="14"/>
        <color theme="1"/>
        <rFont val="Times New Roman"/>
        <family val="1"/>
      </rPr>
      <t>(Ha)</t>
    </r>
  </si>
  <si>
    <t>Hồ Thị Hoàn</t>
  </si>
  <si>
    <t>Hồ Thị Huê</t>
  </si>
  <si>
    <t>Thái Văn Thanh</t>
  </si>
  <si>
    <t>Trần Xuân Hương</t>
  </si>
  <si>
    <t>Nguyễn Văn Thìn</t>
  </si>
  <si>
    <t>Phạm Văn Hân</t>
  </si>
  <si>
    <t>Nguyễn Duy Lý</t>
  </si>
  <si>
    <t>Phạm Hồng Sơn</t>
  </si>
  <si>
    <t>Lê Hồng Long</t>
  </si>
  <si>
    <t>Hồ Thị Báo</t>
  </si>
  <si>
    <t>Lê Thị Lài</t>
  </si>
  <si>
    <t>Hồ Đình Trúc</t>
  </si>
  <si>
    <t>Phan Thanh Tâm</t>
  </si>
  <si>
    <t>Hồ Sỹ Quyền</t>
  </si>
  <si>
    <t>Trần Thị Thanh</t>
  </si>
  <si>
    <t>Đoàn Hiến</t>
  </si>
  <si>
    <t>Phạm Thị Huyền</t>
  </si>
  <si>
    <t>Phan Đăng Hà</t>
  </si>
  <si>
    <t>Trần Thị Châu</t>
  </si>
  <si>
    <t>Nguyễn Song Hào</t>
  </si>
  <si>
    <t>Phạm Hữu Chiến</t>
  </si>
  <si>
    <t>Phạm Thị Hương</t>
  </si>
  <si>
    <t>Hà Văn Thảo</t>
  </si>
  <si>
    <t>Nguyễn Ánh Dương</t>
  </si>
  <si>
    <t>Nguyễn Văn Tĩnh</t>
  </si>
  <si>
    <t>Võ Thị Nhậm</t>
  </si>
  <si>
    <t>Đặng Chí Dũng</t>
  </si>
  <si>
    <t>Phạm Văn Lĩnh</t>
  </si>
  <si>
    <t>Bùi Thị Liệu</t>
  </si>
  <si>
    <t>Diện tích rừng tự nhiên đề xuất hỗ trợ kinh phí 
(Ha)</t>
  </si>
  <si>
    <t>Nguyễn Hồng Lĩnh</t>
  </si>
  <si>
    <t>Trương Văn Thuận</t>
  </si>
  <si>
    <t>Cù Xuân Sỹ</t>
  </si>
  <si>
    <t>Đinh Tiến Dũng</t>
  </si>
  <si>
    <t>Hà Sơn Hải</t>
  </si>
  <si>
    <t>Trương Văn Thân</t>
  </si>
  <si>
    <t>Kiều Thị Trâm</t>
  </si>
  <si>
    <t>Hoàng Văn Nhuận</t>
  </si>
  <si>
    <t>Phạm Minh Tuấn</t>
  </si>
  <si>
    <t>Nguyễn Xuân Cảnh</t>
  </si>
  <si>
    <t>Lê Văn Phi</t>
  </si>
  <si>
    <t>Phùng Văn Anh</t>
  </si>
  <si>
    <t>Trần Xuân Hùng</t>
  </si>
  <si>
    <t>Lê Hữu Cường</t>
  </si>
  <si>
    <t>Trần Quốc Võ</t>
  </si>
  <si>
    <t>Đinh Văn Hòe</t>
  </si>
  <si>
    <t>Phạm Thị Hóa</t>
  </si>
  <si>
    <t>Nguyễn Mạnh Hà</t>
  </si>
  <si>
    <t>Cao Xuân Trường</t>
  </si>
  <si>
    <t>Nguyễn Công Thành</t>
  </si>
  <si>
    <t>Trần Thị Thu</t>
  </si>
  <si>
    <t>Trần Văn Công</t>
  </si>
  <si>
    <t>Phạm Quốc Hân</t>
  </si>
  <si>
    <t>Nguyễn Quốc Kỳ</t>
  </si>
  <si>
    <t>Hoàng Bá Đạt</t>
  </si>
  <si>
    <t>Nguyễn Văn Hoà</t>
  </si>
  <si>
    <t>Nguyễn Thị Tâm (Quân)</t>
  </si>
  <si>
    <t>Cù Xuân Huỳnh</t>
  </si>
  <si>
    <t>Nguyễn Thị Thanh Mơ</t>
  </si>
  <si>
    <t>Nguyễn Thị Lành</t>
  </si>
  <si>
    <t>Nguyễn Thị Tình</t>
  </si>
  <si>
    <t>Phạm Thị Vân</t>
  </si>
  <si>
    <t>Lê Thị Bồng</t>
  </si>
  <si>
    <t>Văn Thị Lân</t>
  </si>
  <si>
    <t>Tô Thị Tân</t>
  </si>
  <si>
    <t>Bùi Thị Thành</t>
  </si>
  <si>
    <t>Nguyễn Thị Hải</t>
  </si>
  <si>
    <t>Nguyễn Thị Liệu</t>
  </si>
  <si>
    <t>Đậu Thị Cảnh</t>
  </si>
  <si>
    <t>Lê Thị Gái</t>
  </si>
  <si>
    <t>Nguyễn Thị Nữ</t>
  </si>
  <si>
    <t>Khắc Thị Việt</t>
  </si>
  <si>
    <t>Nguyễn Thị Lợi</t>
  </si>
  <si>
    <t>Đặng Thị Tuyết</t>
  </si>
  <si>
    <t>Nguyễn Thị Thân</t>
  </si>
  <si>
    <t>Trần Thị Liên</t>
  </si>
  <si>
    <t>Lê Thị Hiển</t>
  </si>
  <si>
    <t>Vì Thị Vựng</t>
  </si>
  <si>
    <t>Vì Thị Mằng</t>
  </si>
  <si>
    <t>Trần Thị Duyên</t>
  </si>
  <si>
    <t>Lê Thị Giang</t>
  </si>
  <si>
    <t>Vì Thị Lý</t>
  </si>
  <si>
    <t>Vì Thị Thanh</t>
  </si>
  <si>
    <t>Đặng Thị Thanh</t>
  </si>
  <si>
    <t>Phan Thị Minh</t>
  </si>
  <si>
    <t>Nguyễn Thị Thúy</t>
  </si>
  <si>
    <t>Đinh Thị Loan</t>
  </si>
  <si>
    <t>Lưu Thị Ánh</t>
  </si>
  <si>
    <t>Nguyễn Thị Thanh Tâm</t>
  </si>
  <si>
    <t>Nguyễn Thị Kim Dung</t>
  </si>
  <si>
    <t>Ngô Thị Thuận</t>
  </si>
  <si>
    <t>Đặng Thị Bình</t>
  </si>
  <si>
    <t>Phan Thị Nghị</t>
  </si>
  <si>
    <t>Đặng Thị Hoa</t>
  </si>
  <si>
    <t>Lê Thị Trinh</t>
  </si>
  <si>
    <t>Võ Thị Anh Đào</t>
  </si>
  <si>
    <t>Trần Thị Thoan</t>
  </si>
  <si>
    <t>Tống Thị Phượng</t>
  </si>
  <si>
    <t>Đinh Thị Phi</t>
  </si>
  <si>
    <t>Nguyễn Thị Dượng</t>
  </si>
  <si>
    <t>Đặng Thị Lựu</t>
  </si>
  <si>
    <t>Võ Thị Huệ</t>
  </si>
  <si>
    <t>Cao Thị Tâm</t>
  </si>
  <si>
    <t>Thị trấn Tây sơn</t>
  </si>
  <si>
    <t>Phạm Thị Lan</t>
  </si>
  <si>
    <t>Lê Thị Thành</t>
  </si>
  <si>
    <t>Lê Văn Việt</t>
  </si>
  <si>
    <t>Trần Đức Quang</t>
  </si>
  <si>
    <t>Nguyễn Thị Mạo</t>
  </si>
  <si>
    <t>Nguyễn Trọng Thuần</t>
  </si>
  <si>
    <t>Nguyễn Hữu Cảnh</t>
  </si>
  <si>
    <t>Nguyễn Xuân Hạ</t>
  </si>
  <si>
    <t>Trần Danh Tiến</t>
  </si>
  <si>
    <t>Nguyễn Thị Mận</t>
  </si>
  <si>
    <t>Trần Văn Đường</t>
  </si>
  <si>
    <t>Phạm Sơn Lâm</t>
  </si>
  <si>
    <t>Hoàng Duy Sỹ</t>
  </si>
  <si>
    <t>Lâm Thọ</t>
  </si>
  <si>
    <t>Nguyễn Thị Tân</t>
  </si>
  <si>
    <t>Nguyễn Hoàng Giao</t>
  </si>
  <si>
    <t>Trần Xuân Chiến 
Phạm Hồng Lê</t>
  </si>
  <si>
    <t>Lê Thanh Bình</t>
  </si>
  <si>
    <t xml:space="preserve">Trần Xuân Tiến </t>
  </si>
  <si>
    <t xml:space="preserve">Nguyễn Huy Phúc </t>
  </si>
  <si>
    <t>Nguyễn Duy Sỹ</t>
  </si>
  <si>
    <t>Nguyễn Khắc Tú</t>
  </si>
  <si>
    <t xml:space="preserve">Phạm Hồng Nguyên </t>
  </si>
  <si>
    <t>Hoàng Bá Chiến</t>
  </si>
  <si>
    <t>Nguyễn Trọng Hiệp</t>
  </si>
  <si>
    <t>Đào Viết Bá</t>
  </si>
  <si>
    <t>Đinh Nho Hải</t>
  </si>
  <si>
    <t>Lê Thị Hoài</t>
  </si>
  <si>
    <t>Lương Đình Nhung</t>
  </si>
  <si>
    <t>Lê Xuân Hoàn</t>
  </si>
  <si>
    <t>Nguyễn Huy Hoàng</t>
  </si>
  <si>
    <t>Vương Tiến Dũng</t>
  </si>
  <si>
    <t>Lê Hoàng Thảo</t>
  </si>
  <si>
    <t>Lê Mạnh</t>
  </si>
  <si>
    <t>Lê Khánh Hòa ĐSDVương Thị Hòa</t>
  </si>
  <si>
    <t>Lê Thị Quế</t>
  </si>
  <si>
    <t xml:space="preserve">Lê Thanh Hải </t>
  </si>
  <si>
    <t>Phan Xuân Trường ĐSD Nguyễn Thị Chiên</t>
  </si>
  <si>
    <t>Nguyễn Văn Tiến</t>
  </si>
  <si>
    <t>Đào Toại ĐSD Trần Thị Anh</t>
  </si>
  <si>
    <t>Cao Văn Hùng ĐSD Đỗ Thị Minh</t>
  </si>
  <si>
    <t>Nguyễn Đình Tùng ĐSD Trần Thị Nhung</t>
  </si>
  <si>
    <t>Trần Xuân Nam</t>
  </si>
  <si>
    <t>Lê Thị Mai (Trần Xuân Ngọc)</t>
  </si>
  <si>
    <t>Phan Đình Mạnh</t>
  </si>
  <si>
    <t>Lê Công Anh</t>
  </si>
  <si>
    <t>Lê Thị Hợp (Đoàn Văn Lương)</t>
  </si>
  <si>
    <t>Đào Hữu Phước</t>
  </si>
  <si>
    <t>Nguyễn Thị Hồng ĐSD Lê Văn Thông</t>
  </si>
  <si>
    <t>Hồ Văn Công</t>
  </si>
  <si>
    <t>Đoàn Văn Dương</t>
  </si>
  <si>
    <t>Nguyễn Quang Hòa</t>
  </si>
  <si>
    <t>Nguyễn Thị Bé (Đoàn Vĩnh Toàn)</t>
  </si>
  <si>
    <t>Nguyễn Văn Tuyển</t>
  </si>
  <si>
    <t>Lê Xuân Định</t>
  </si>
  <si>
    <t>Nguyễn Thị Đề
Nguyễn Văn Sáu</t>
  </si>
  <si>
    <t>Đào Viết Dần</t>
  </si>
  <si>
    <t xml:space="preserve">Đào Viết Hòa </t>
  </si>
  <si>
    <t xml:space="preserve">Đỗ Thành Đạt </t>
  </si>
  <si>
    <t xml:space="preserve">Nguyễn Văn Thủy </t>
  </si>
  <si>
    <t xml:space="preserve">Hồ Đình Công </t>
  </si>
  <si>
    <t xml:space="preserve">Đinh Sỹ Thảo </t>
  </si>
  <si>
    <t xml:space="preserve">Đào Viết Đạt </t>
  </si>
  <si>
    <t>Nguyễn Hồng Quang</t>
  </si>
  <si>
    <t>Phạm Văn Tuệ</t>
  </si>
  <si>
    <t>Trần Quốc Huấn</t>
  </si>
  <si>
    <t>Đào Đình Thông</t>
  </si>
  <si>
    <t>Hồ Văn Kỷ</t>
  </si>
  <si>
    <t xml:space="preserve">Hà Huy Thảo </t>
  </si>
  <si>
    <t xml:space="preserve">Nguyễn Văn Nhuận </t>
  </si>
  <si>
    <t xml:space="preserve">Nguyễn Khắc Ân </t>
  </si>
  <si>
    <t>Lê Quang Bình 
(Nguyễn Thị Lịch)</t>
  </si>
  <si>
    <t>Nguyễn Đình Quý</t>
  </si>
  <si>
    <t>Đoàn Văn Yên</t>
  </si>
  <si>
    <t>Nguyễn Thị Thuyết (Hành)</t>
  </si>
  <si>
    <t>Nguyễn Văn Bảo (Thủy)</t>
  </si>
  <si>
    <t>Nguyễn Văn Tài</t>
  </si>
  <si>
    <t>Kim Thành</t>
  </si>
  <si>
    <t>Bồng Phài</t>
  </si>
  <si>
    <t>Cây Thị</t>
  </si>
  <si>
    <t>Nguyễn Thị Sinh</t>
  </si>
  <si>
    <t>Kiều Đình Thành</t>
  </si>
  <si>
    <t>Phạm Hữu Quế</t>
  </si>
  <si>
    <t>Cộng đồng dân cư thôn 1</t>
  </si>
  <si>
    <t>Cộng đồng dân cư thôn 5</t>
  </si>
  <si>
    <t>Tân Sơn</t>
  </si>
  <si>
    <t>Đồng Tiến</t>
  </si>
  <si>
    <r>
      <t xml:space="preserve">Biểu 01. Tổng hợp số liệu sơ bộ diện tích rừng tự nhiên do UBND cấp xã quản lý 
</t>
    </r>
    <r>
      <rPr>
        <i/>
        <sz val="14"/>
        <color theme="1"/>
        <rFont val="Times New Roman"/>
        <family val="1"/>
      </rPr>
      <t>(Kèm theo báo cáo số        /BC-UBND ngày        /2/2025 của UBND huyện)</t>
    </r>
  </si>
  <si>
    <t xml:space="preserve">Nguyễn Trọng Thìn </t>
  </si>
  <si>
    <t>Trần Văn Lập</t>
  </si>
  <si>
    <t>Cộng Đồng Xóm 1</t>
  </si>
  <si>
    <t>Cộng Đồng Xóm 2</t>
  </si>
  <si>
    <t>Cộng Đồng Xóm 3</t>
  </si>
  <si>
    <t>Nguyễn Thị Hà (Hồ Đình Hoàng)</t>
  </si>
  <si>
    <t>Phạm Đức Lĩnh (Nguyễn Thị Loan)</t>
  </si>
  <si>
    <t>Nguyễn Thị Lân (Phan Văn Hiếu)</t>
  </si>
  <si>
    <t>Trần Thị Thúy (Nguyễn Hồng Trân)</t>
  </si>
  <si>
    <t>Trần Thị Thu Hà (Hà Học Đức)</t>
  </si>
  <si>
    <t>Võ Thị Thuyết ( Hà Học Dụng)</t>
  </si>
  <si>
    <t>Nguyễn Thị Thanh Minh (Uông Mạnh Cường)</t>
  </si>
  <si>
    <t>Uông Thị Hạnh (Uông Thảo)</t>
  </si>
  <si>
    <t xml:space="preserve">Thái Thị Hoần (Trần Văn Giám) </t>
  </si>
  <si>
    <t>Lê Thị Hương (Nguyễn Văn Long)</t>
  </si>
  <si>
    <t>Nguyễn Thị Anh (Uông Văn Hoàng)</t>
  </si>
  <si>
    <t>Nguyễn Thị Loan (Lương Quý Tâm)</t>
  </si>
  <si>
    <t>Trần Thị Thu (Hồ Hữu Thắng)</t>
  </si>
  <si>
    <t>Phan Thị Hưng (Lê Trần Phú)</t>
  </si>
  <si>
    <t xml:space="preserve">Lưu Thị Anh (Lương Văn Duẫn) </t>
  </si>
  <si>
    <t>Lê Thị Xuân (Nguyễn Văn Tịnh)</t>
  </si>
  <si>
    <t>Hồ Viết Hào (Hồ Thị Hạnh)</t>
  </si>
  <si>
    <t>Xã Hàm Trường</t>
  </si>
  <si>
    <t xml:space="preserve"> Cộng đồng xóm 4 </t>
  </si>
  <si>
    <t xml:space="preserve"> Cộng đồng xóm 5 </t>
  </si>
  <si>
    <t xml:space="preserve"> Cộng đồng xóm 6 </t>
  </si>
  <si>
    <t xml:space="preserve"> Cộng đồng xóm 7 </t>
  </si>
  <si>
    <t>Thôn 6</t>
  </si>
  <si>
    <t>Nguyễn Chí Thanh</t>
  </si>
  <si>
    <t>Nguyễn Ngọc Nam</t>
  </si>
  <si>
    <t>Phạm Quốc Minh</t>
  </si>
  <si>
    <t>Nguyễn Thị Tịnh</t>
  </si>
  <si>
    <t>Hồ Thị Khương</t>
  </si>
  <si>
    <t>Nguyễn Thị Phượng (Sơn)</t>
  </si>
  <si>
    <t>Võ Văn Hoà</t>
  </si>
  <si>
    <t xml:space="preserve">Nguyễn Văn Thanh </t>
  </si>
  <si>
    <t xml:space="preserve">Phạm Đình Thuyên </t>
  </si>
  <si>
    <t xml:space="preserve">Võ Sỹ Quế </t>
  </si>
  <si>
    <t xml:space="preserve">Nguyễn Văn Nghi </t>
  </si>
  <si>
    <t>Phan Xuân Quốc</t>
  </si>
  <si>
    <t>Phan Đình Tiến</t>
  </si>
  <si>
    <t xml:space="preserve">Cao Thời Đại </t>
  </si>
  <si>
    <t xml:space="preserve">Đặng Thị Loan </t>
  </si>
  <si>
    <t>Cao Văn Thạch</t>
  </si>
  <si>
    <t xml:space="preserve">Nguyễn Văn Tuấn </t>
  </si>
  <si>
    <t xml:space="preserve">Nguyễn Thị Thành </t>
  </si>
  <si>
    <t>Trần Thị Thanh (Vị)</t>
  </si>
  <si>
    <t>Hồ Thị Mỹ Dung</t>
  </si>
  <si>
    <t xml:space="preserve">Lê Thị Tịnh </t>
  </si>
  <si>
    <t xml:space="preserve">Phan Thị Hóa </t>
  </si>
  <si>
    <t>Đinh Thị Long</t>
  </si>
  <si>
    <t xml:space="preserve">Nguyễn Thị Tuyết </t>
  </si>
  <si>
    <t xml:space="preserve">Phạm Thị Cúc </t>
  </si>
  <si>
    <t>Nguyễn Thị Huệ (Hợi)</t>
  </si>
  <si>
    <t>Đặng Văn Linh</t>
  </si>
  <si>
    <t>Đặng Văn Sỹ</t>
  </si>
  <si>
    <t>Đặng Văn Phúc</t>
  </si>
  <si>
    <t>Trường Sơn</t>
  </si>
  <si>
    <t>Lê Văn Tao</t>
  </si>
  <si>
    <t>Lê Thiêm</t>
  </si>
  <si>
    <t>Nguyễn Thị Lam</t>
  </si>
  <si>
    <t>Nguyễn Đăng Biểu</t>
  </si>
  <si>
    <t>Bùi Xuân Hường</t>
  </si>
  <si>
    <t>Phạm Anh Sơn</t>
  </si>
  <si>
    <t>Từ Thị Hòa</t>
  </si>
  <si>
    <t>Nguyễn Thị Lý (Hùng)</t>
  </si>
  <si>
    <t>Nguyễn Thị Mai Khuyên</t>
  </si>
  <si>
    <t>Nguyễn Thị Thanh</t>
  </si>
  <si>
    <t>Đinh Thị Ánh</t>
  </si>
  <si>
    <t>Bùi Thị Hoài</t>
  </si>
  <si>
    <t>Phan Thị Lý (Hoàng)</t>
  </si>
  <si>
    <t>Lê Văn Cương</t>
  </si>
  <si>
    <t>Phạm Văn Long (Chết)</t>
  </si>
  <si>
    <t>Lê Minh Đông</t>
  </si>
  <si>
    <t>Phạm Thị Thanh Loan</t>
  </si>
  <si>
    <t>Nguyễn Thị Thanh Tâm</t>
  </si>
  <si>
    <t>Lê Thị An</t>
  </si>
  <si>
    <t>Trịnh Bá Lữ</t>
  </si>
  <si>
    <t>Nguyễn Cơ Thạch</t>
  </si>
  <si>
    <t>Đỗ Thị Thu Hà</t>
  </si>
  <si>
    <t>Trần Đình Sang</t>
  </si>
  <si>
    <t>Đỗ Thị Nga</t>
  </si>
  <si>
    <t>Nguyễn Thị Hồng Điệp</t>
  </si>
  <si>
    <t>Nguyễn Thị Chùy</t>
  </si>
  <si>
    <t>Nguyễn Thị Thu Phương</t>
  </si>
  <si>
    <t>Lê Thị Châu Loan</t>
  </si>
  <si>
    <t>Đào Hữu Thành (Chết)</t>
  </si>
  <si>
    <t>Lê Đình Trung (chết)</t>
  </si>
  <si>
    <t>Phạm Văn Việt</t>
  </si>
  <si>
    <t>Phạm Văn Quyền</t>
  </si>
  <si>
    <t>Phạm Thanh Hiền (Chết)</t>
  </si>
  <si>
    <t xml:space="preserve">Hồ Văn Đông </t>
  </si>
  <si>
    <t>Phạm Thị Hồng (Chết)</t>
  </si>
  <si>
    <t>An Sú</t>
  </si>
  <si>
    <t>Công Thương</t>
  </si>
  <si>
    <t>Khe 5</t>
  </si>
  <si>
    <t>Kim Cương 2</t>
  </si>
  <si>
    <t>Kim cương 2</t>
  </si>
  <si>
    <t>Trưng</t>
  </si>
  <si>
    <t>Nguyễn Phi Liệu</t>
  </si>
  <si>
    <t>Tổng cộng</t>
  </si>
  <si>
    <t>XÃ SƠN HỒNG</t>
  </si>
  <si>
    <t>Cộng đồng thôn 8</t>
  </si>
  <si>
    <t>Cộng đồng thôn 5</t>
  </si>
  <si>
    <t>Cộng đồng thôn 10</t>
  </si>
  <si>
    <t>Nguyễn Văn Dục</t>
  </si>
  <si>
    <t>Trần Bình Trọng</t>
  </si>
  <si>
    <t>Đinh Văn Trường</t>
  </si>
  <si>
    <t>Thái Xuân Hồng</t>
  </si>
  <si>
    <t>Nguyễn Thị Tâm</t>
  </si>
  <si>
    <t>Nguyễn Thị Lan ( Trần Văn Quý)</t>
  </si>
  <si>
    <t>Dương Thị Nga</t>
  </si>
  <si>
    <t>Lê Văn Hải</t>
  </si>
  <si>
    <t>Võ Thị Tân</t>
  </si>
  <si>
    <t>Đào Văn Thế</t>
  </si>
  <si>
    <t>Phạm Đình Hương ( Trần Thị Thanh)</t>
  </si>
  <si>
    <t>Trần Xuân Cừ</t>
  </si>
  <si>
    <t>Lê Thị Vân</t>
  </si>
  <si>
    <t>Nguyễn Dương Tĩnh</t>
  </si>
  <si>
    <t>Trần Thị Oanh</t>
  </si>
  <si>
    <t>Hồ Đình Tạo</t>
  </si>
  <si>
    <t>Nguyễn Thị Điển</t>
  </si>
  <si>
    <t>Hồ Đình Chiến</t>
  </si>
  <si>
    <t>Cao Thị Hương</t>
  </si>
  <si>
    <t>THỊ TRẤN TÂY SƠN</t>
  </si>
  <si>
    <t>XÃ SƠN KIM 2</t>
  </si>
  <si>
    <t>XÃ SƠN KIM 1</t>
  </si>
  <si>
    <t>XÃ SƠN TÂY</t>
  </si>
  <si>
    <t>XÃ SƠN LÂM</t>
  </si>
  <si>
    <t>XÃ SƠN LĨNH</t>
  </si>
  <si>
    <t>XÃ QUANG DIỆM</t>
  </si>
  <si>
    <t>XÃ HÀM TRƯỜNG</t>
  </si>
  <si>
    <t>II</t>
  </si>
  <si>
    <t>VI</t>
  </si>
  <si>
    <t>V</t>
  </si>
  <si>
    <t>IV</t>
  </si>
  <si>
    <t>III</t>
  </si>
  <si>
    <r>
      <t xml:space="preserve">Biểu 02. Tổng hợp sơ bộ diện tích rừng tự nhiên của các chủ rừng là hộ gia đình, cá nhân cộng đồng dân cư
</t>
    </r>
    <r>
      <rPr>
        <i/>
        <sz val="14"/>
        <color theme="1"/>
        <rFont val="Times New Roman"/>
        <family val="1"/>
      </rPr>
      <t>(Kèm theo báo cáo số        /BC-UBND ngày      /    /2025 của UBND huyện)</t>
    </r>
  </si>
  <si>
    <t>VII</t>
  </si>
  <si>
    <t>VIII</t>
  </si>
  <si>
    <t>IX</t>
  </si>
  <si>
    <t>Nguyễn Thị Thanh Tâm 
(Luận)</t>
  </si>
  <si>
    <t>Nguyễn Thị Hợi
 (Nguyễn Khánh)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</si>
</sst>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-* #,##0.00_-;\-* #,##0.00_-;_-* &quot;-&quot;??_-;_-@_-"/>
    <numFmt numFmtId="166" formatCode="_(* #,##0_);_(* \(#,##0\);_(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b/>
      <sz val="14"/>
      <color theme="1"/>
      <name val="Times New Roman"/>
      <family val="1"/>
    </font>
    <font>
      <sz val="14"/>
      <color theme="1"/>
      <name val="Calibri"/>
      <family val="2"/>
    </font>
    <font>
      <i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0"/>
      <name val="Times New Roman"/>
      <family val="1"/>
    </font>
    <font>
      <sz val="11"/>
      <color theme="0"/>
      <name val="Times New Roman"/>
      <family val="1"/>
    </font>
    <font>
      <sz val="12"/>
      <color rgb="FFFF0000"/>
      <name val="Times New Roman"/>
      <family val="1"/>
    </font>
    <font>
      <sz val="12"/>
      <color rgb="FF00B050"/>
      <name val="Times New Roman"/>
      <family val="1"/>
    </font>
    <font>
      <sz val="12"/>
      <color rgb="FF7030A0"/>
      <name val="Times New Roman"/>
      <family val="1"/>
    </font>
    <font>
      <sz val="12"/>
      <color rgb="FF0070C0"/>
      <name val="Times New Roman"/>
      <family val="1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7030A0"/>
      <name val="Times New Roman"/>
      <family val="1"/>
    </font>
    <font>
      <b/>
      <sz val="12"/>
      <color rgb="FFFF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1" fillId="0" borderId="0"/>
    <xf numFmtId="0" fontId="18" fillId="0" borderId="0"/>
    <xf numFmtId="0" fontId="23" fillId="0" borderId="0"/>
  </cellStyleXfs>
  <cellXfs count="177">
    <xf numFmtId="0" fontId="0" fillId="0" borderId="0" xfId="0"/>
    <xf numFmtId="0" fontId="0" fillId="0" borderId="0" xfId="0" applyAlignment="1">
      <alignment horizontal="center"/>
    </xf>
    <xf numFmtId="0" fontId="26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vertical="center" wrapText="1"/>
    </xf>
    <xf numFmtId="0" fontId="18" fillId="0" borderId="16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29" fillId="0" borderId="0" xfId="0" applyFont="1"/>
    <xf numFmtId="0" fontId="18" fillId="0" borderId="10" xfId="0" applyFont="1" applyBorder="1"/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/>
    <xf numFmtId="0" fontId="26" fillId="0" borderId="10" xfId="0" applyFont="1" applyBorder="1" applyAlignment="1">
      <alignment horizontal="center"/>
    </xf>
    <xf numFmtId="0" fontId="26" fillId="0" borderId="10" xfId="0" applyFont="1" applyBorder="1"/>
    <xf numFmtId="43" fontId="26" fillId="0" borderId="10" xfId="0" applyNumberFormat="1" applyFont="1" applyBorder="1"/>
    <xf numFmtId="0" fontId="30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24" fillId="0" borderId="0" xfId="0" applyFont="1" applyFill="1"/>
    <xf numFmtId="0" fontId="18" fillId="0" borderId="12" xfId="0" applyFont="1" applyFill="1" applyBorder="1" applyAlignment="1">
      <alignment horizontal="center" vertical="center" wrapText="1"/>
    </xf>
    <xf numFmtId="43" fontId="18" fillId="0" borderId="10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9" fillId="0" borderId="0" xfId="0" applyFont="1" applyFill="1"/>
    <xf numFmtId="0" fontId="18" fillId="0" borderId="10" xfId="0" applyFont="1" applyFill="1" applyBorder="1" applyAlignment="1">
      <alignment horizontal="center"/>
    </xf>
    <xf numFmtId="0" fontId="18" fillId="0" borderId="10" xfId="0" applyFont="1" applyFill="1" applyBorder="1"/>
    <xf numFmtId="0" fontId="33" fillId="0" borderId="0" xfId="0" applyFont="1" applyFill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6" fillId="0" borderId="0" xfId="0" applyFont="1" applyFill="1"/>
    <xf numFmtId="0" fontId="35" fillId="0" borderId="0" xfId="0" applyFont="1" applyFill="1"/>
    <xf numFmtId="0" fontId="34" fillId="0" borderId="0" xfId="0" applyFont="1" applyFill="1"/>
    <xf numFmtId="0" fontId="37" fillId="0" borderId="0" xfId="0" applyFont="1" applyFill="1"/>
    <xf numFmtId="0" fontId="34" fillId="0" borderId="10" xfId="0" applyFont="1" applyFill="1" applyBorder="1"/>
    <xf numFmtId="0" fontId="30" fillId="0" borderId="0" xfId="0" applyFont="1" applyFill="1" applyAlignment="1"/>
    <xf numFmtId="0" fontId="35" fillId="0" borderId="0" xfId="0" applyFont="1" applyFill="1" applyAlignment="1">
      <alignment horizontal="center"/>
    </xf>
    <xf numFmtId="0" fontId="22" fillId="0" borderId="10" xfId="0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/>
    <xf numFmtId="0" fontId="22" fillId="0" borderId="12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/>
    </xf>
    <xf numFmtId="0" fontId="32" fillId="0" borderId="0" xfId="0" applyFont="1" applyFill="1" applyBorder="1"/>
    <xf numFmtId="0" fontId="30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35" fillId="0" borderId="0" xfId="0" applyFont="1" applyFill="1" applyBorder="1"/>
    <xf numFmtId="0" fontId="34" fillId="0" borderId="0" xfId="0" applyFont="1" applyFill="1" applyBorder="1"/>
    <xf numFmtId="0" fontId="24" fillId="0" borderId="0" xfId="0" applyFont="1" applyFill="1" applyBorder="1"/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/>
    <xf numFmtId="0" fontId="37" fillId="0" borderId="0" xfId="0" applyFont="1" applyFill="1" applyBorder="1"/>
    <xf numFmtId="0" fontId="33" fillId="0" borderId="0" xfId="0" applyFont="1" applyFill="1" applyBorder="1"/>
    <xf numFmtId="0" fontId="32" fillId="0" borderId="10" xfId="0" applyFont="1" applyFill="1" applyBorder="1" applyAlignment="1">
      <alignment horizontal="center"/>
    </xf>
    <xf numFmtId="164" fontId="32" fillId="0" borderId="10" xfId="0" applyNumberFormat="1" applyFont="1" applyFill="1" applyBorder="1" applyAlignment="1">
      <alignment horizontal="left" vertical="center"/>
    </xf>
    <xf numFmtId="0" fontId="32" fillId="0" borderId="10" xfId="0" applyFont="1" applyFill="1" applyBorder="1" applyAlignment="1">
      <alignment horizontal="left"/>
    </xf>
    <xf numFmtId="164" fontId="32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22" fillId="0" borderId="10" xfId="0" applyFont="1" applyBorder="1" applyAlignment="1">
      <alignment horizontal="center"/>
    </xf>
    <xf numFmtId="0" fontId="22" fillId="33" borderId="10" xfId="0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/>
    </xf>
    <xf numFmtId="2" fontId="39" fillId="0" borderId="10" xfId="0" applyNumberFormat="1" applyFont="1" applyFill="1" applyBorder="1" applyAlignment="1"/>
    <xf numFmtId="0" fontId="39" fillId="0" borderId="10" xfId="0" applyFont="1" applyFill="1" applyBorder="1" applyAlignment="1"/>
    <xf numFmtId="43" fontId="39" fillId="0" borderId="10" xfId="0" applyNumberFormat="1" applyFont="1" applyFill="1" applyBorder="1" applyAlignment="1"/>
    <xf numFmtId="0" fontId="39" fillId="0" borderId="10" xfId="0" applyFont="1" applyFill="1" applyBorder="1"/>
    <xf numFmtId="2" fontId="39" fillId="0" borderId="10" xfId="42" applyNumberFormat="1" applyFont="1" applyFill="1" applyBorder="1" applyAlignment="1"/>
    <xf numFmtId="0" fontId="39" fillId="0" borderId="10" xfId="0" applyFont="1" applyFill="1" applyBorder="1" applyAlignment="1">
      <alignment horizontal="left"/>
    </xf>
    <xf numFmtId="2" fontId="39" fillId="0" borderId="10" xfId="0" applyNumberFormat="1" applyFont="1" applyFill="1" applyBorder="1" applyAlignment="1">
      <alignment vertical="center"/>
    </xf>
    <xf numFmtId="0" fontId="22" fillId="33" borderId="10" xfId="0" applyFont="1" applyFill="1" applyBorder="1" applyAlignment="1">
      <alignment horizontal="center"/>
    </xf>
    <xf numFmtId="0" fontId="39" fillId="0" borderId="10" xfId="0" applyFont="1" applyFill="1" applyBorder="1" applyAlignment="1">
      <alignment vertical="center"/>
    </xf>
    <xf numFmtId="0" fontId="22" fillId="0" borderId="10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wrapText="1"/>
    </xf>
    <xf numFmtId="43" fontId="39" fillId="0" borderId="10" xfId="0" applyNumberFormat="1" applyFont="1" applyFill="1" applyBorder="1" applyAlignment="1">
      <alignment vertical="center" wrapText="1"/>
    </xf>
    <xf numFmtId="2" fontId="39" fillId="0" borderId="10" xfId="0" applyNumberFormat="1" applyFont="1" applyFill="1" applyBorder="1" applyAlignment="1">
      <alignment horizontal="left" vertical="center"/>
    </xf>
    <xf numFmtId="0" fontId="38" fillId="0" borderId="10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166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/>
    </xf>
    <xf numFmtId="0" fontId="22" fillId="0" borderId="10" xfId="0" applyFont="1" applyBorder="1"/>
    <xf numFmtId="0" fontId="22" fillId="0" borderId="10" xfId="0" applyFont="1" applyBorder="1" applyAlignment="1">
      <alignment horizontal="left" vertical="center" wrapText="1"/>
    </xf>
    <xf numFmtId="0" fontId="22" fillId="33" borderId="10" xfId="0" applyFont="1" applyFill="1" applyBorder="1"/>
    <xf numFmtId="0" fontId="22" fillId="0" borderId="0" xfId="0" applyFont="1" applyFill="1" applyAlignment="1">
      <alignment horizontal="center"/>
    </xf>
    <xf numFmtId="4" fontId="22" fillId="0" borderId="10" xfId="1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left" vertical="center" wrapText="1"/>
    </xf>
    <xf numFmtId="0" fontId="22" fillId="33" borderId="12" xfId="0" applyFont="1" applyFill="1" applyBorder="1" applyAlignment="1">
      <alignment horizontal="left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center"/>
    </xf>
    <xf numFmtId="0" fontId="39" fillId="0" borderId="10" xfId="0" applyFont="1" applyFill="1" applyBorder="1" applyAlignment="1">
      <alignment horizontal="center"/>
    </xf>
    <xf numFmtId="0" fontId="38" fillId="0" borderId="10" xfId="0" applyFont="1" applyFill="1" applyBorder="1" applyAlignment="1">
      <alignment horizontal="center"/>
    </xf>
    <xf numFmtId="0" fontId="38" fillId="0" borderId="0" xfId="0" applyFont="1" applyFill="1" applyBorder="1"/>
    <xf numFmtId="0" fontId="20" fillId="0" borderId="0" xfId="0" applyFont="1" applyFill="1" applyBorder="1"/>
    <xf numFmtId="0" fontId="20" fillId="0" borderId="0" xfId="0" applyFont="1" applyFill="1"/>
    <xf numFmtId="0" fontId="39" fillId="0" borderId="12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39" fillId="0" borderId="10" xfId="0" applyFont="1" applyFill="1" applyBorder="1" applyAlignment="1">
      <alignment horizontal="center" wrapText="1"/>
    </xf>
    <xf numFmtId="0" fontId="41" fillId="0" borderId="0" xfId="0" applyFont="1" applyFill="1" applyBorder="1"/>
    <xf numFmtId="0" fontId="41" fillId="0" borderId="0" xfId="0" applyFont="1" applyFill="1"/>
    <xf numFmtId="0" fontId="42" fillId="0" borderId="0" xfId="0" applyFont="1" applyFill="1" applyBorder="1"/>
    <xf numFmtId="0" fontId="42" fillId="0" borderId="10" xfId="0" applyFont="1" applyFill="1" applyBorder="1"/>
    <xf numFmtId="2" fontId="39" fillId="0" borderId="10" xfId="0" applyNumberFormat="1" applyFont="1" applyFill="1" applyBorder="1" applyAlignment="1">
      <alignment vertical="center" wrapText="1"/>
    </xf>
    <xf numFmtId="43" fontId="22" fillId="0" borderId="10" xfId="1" applyFont="1" applyFill="1" applyBorder="1" applyAlignment="1"/>
    <xf numFmtId="43" fontId="22" fillId="0" borderId="10" xfId="1" applyFont="1" applyFill="1" applyBorder="1" applyAlignment="1">
      <alignment vertical="center" wrapText="1"/>
    </xf>
    <xf numFmtId="43" fontId="22" fillId="33" borderId="10" xfId="1" applyFont="1" applyFill="1" applyBorder="1" applyAlignment="1"/>
    <xf numFmtId="2" fontId="39" fillId="0" borderId="10" xfId="0" applyNumberFormat="1" applyFont="1" applyFill="1" applyBorder="1" applyAlignment="1" applyProtection="1">
      <alignment vertical="center"/>
    </xf>
    <xf numFmtId="2" fontId="22" fillId="0" borderId="10" xfId="1" applyNumberFormat="1" applyFont="1" applyFill="1" applyBorder="1" applyAlignment="1">
      <alignment vertical="center"/>
    </xf>
    <xf numFmtId="2" fontId="22" fillId="0" borderId="10" xfId="1" applyNumberFormat="1" applyFont="1" applyFill="1" applyBorder="1" applyAlignment="1"/>
    <xf numFmtId="2" fontId="22" fillId="0" borderId="10" xfId="0" applyNumberFormat="1" applyFont="1" applyFill="1" applyBorder="1" applyAlignment="1"/>
    <xf numFmtId="2" fontId="22" fillId="0" borderId="19" xfId="1" applyNumberFormat="1" applyFont="1" applyFill="1" applyBorder="1" applyAlignment="1"/>
    <xf numFmtId="0" fontId="22" fillId="33" borderId="10" xfId="0" applyFont="1" applyFill="1" applyBorder="1" applyAlignment="1">
      <alignment vertical="center" wrapText="1"/>
    </xf>
    <xf numFmtId="2" fontId="22" fillId="33" borderId="10" xfId="0" applyNumberFormat="1" applyFont="1" applyFill="1" applyBorder="1" applyAlignment="1">
      <alignment vertical="center" wrapText="1"/>
    </xf>
    <xf numFmtId="2" fontId="22" fillId="33" borderId="12" xfId="0" applyNumberFormat="1" applyFont="1" applyFill="1" applyBorder="1" applyAlignment="1">
      <alignment vertical="center" wrapText="1"/>
    </xf>
    <xf numFmtId="43" fontId="39" fillId="0" borderId="12" xfId="1" applyFont="1" applyFill="1" applyBorder="1" applyAlignment="1">
      <alignment vertical="center"/>
    </xf>
    <xf numFmtId="2" fontId="30" fillId="0" borderId="0" xfId="0" applyNumberFormat="1" applyFont="1" applyFill="1" applyAlignment="1">
      <alignment horizontal="center"/>
    </xf>
    <xf numFmtId="0" fontId="22" fillId="0" borderId="10" xfId="0" applyFont="1" applyBorder="1" applyAlignment="1">
      <alignment wrapText="1"/>
    </xf>
    <xf numFmtId="0" fontId="22" fillId="33" borderId="12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/>
    </xf>
    <xf numFmtId="0" fontId="22" fillId="0" borderId="10" xfId="0" applyFont="1" applyBorder="1" applyAlignment="1">
      <alignment vertical="center"/>
    </xf>
    <xf numFmtId="166" fontId="22" fillId="0" borderId="10" xfId="0" applyNumberFormat="1" applyFont="1" applyBorder="1" applyAlignment="1">
      <alignment horizontal="left" vertical="center" wrapText="1"/>
    </xf>
    <xf numFmtId="0" fontId="22" fillId="0" borderId="10" xfId="0" applyFont="1" applyBorder="1" applyAlignment="1">
      <alignment vertical="center" wrapText="1"/>
    </xf>
    <xf numFmtId="0" fontId="22" fillId="33" borderId="10" xfId="0" applyFont="1" applyFill="1" applyBorder="1" applyAlignment="1"/>
    <xf numFmtId="0" fontId="22" fillId="0" borderId="20" xfId="0" applyFont="1" applyBorder="1" applyAlignment="1">
      <alignment vertical="center" wrapText="1"/>
    </xf>
    <xf numFmtId="0" fontId="22" fillId="33" borderId="20" xfId="0" applyFont="1" applyFill="1" applyBorder="1" applyAlignment="1">
      <alignment vertical="center" wrapText="1"/>
    </xf>
    <xf numFmtId="0" fontId="39" fillId="0" borderId="20" xfId="0" applyFont="1" applyBorder="1" applyAlignment="1">
      <alignment vertical="center" wrapText="1"/>
    </xf>
    <xf numFmtId="0" fontId="22" fillId="0" borderId="10" xfId="0" applyNumberFormat="1" applyFont="1" applyFill="1" applyBorder="1" applyAlignment="1" applyProtection="1">
      <alignment vertical="center"/>
    </xf>
    <xf numFmtId="0" fontId="22" fillId="0" borderId="10" xfId="0" applyNumberFormat="1" applyFont="1" applyFill="1" applyBorder="1" applyAlignment="1" applyProtection="1">
      <alignment horizontal="center" vertical="center"/>
    </xf>
    <xf numFmtId="0" fontId="22" fillId="33" borderId="10" xfId="0" applyNumberFormat="1" applyFont="1" applyFill="1" applyBorder="1" applyAlignment="1" applyProtection="1">
      <alignment horizontal="center" vertical="center"/>
    </xf>
    <xf numFmtId="166" fontId="22" fillId="0" borderId="10" xfId="0" applyNumberFormat="1" applyFont="1" applyFill="1" applyBorder="1" applyAlignment="1" applyProtection="1">
      <alignment vertical="center" wrapText="1"/>
    </xf>
    <xf numFmtId="0" fontId="22" fillId="0" borderId="10" xfId="0" applyNumberFormat="1" applyFont="1" applyFill="1" applyBorder="1" applyAlignment="1" applyProtection="1">
      <alignment vertical="center" wrapText="1"/>
    </xf>
    <xf numFmtId="165" fontId="22" fillId="0" borderId="10" xfId="0" applyNumberFormat="1" applyFont="1" applyBorder="1" applyAlignment="1">
      <alignment vertical="center"/>
    </xf>
    <xf numFmtId="165" fontId="22" fillId="0" borderId="10" xfId="0" applyNumberFormat="1" applyFont="1" applyBorder="1" applyAlignment="1"/>
    <xf numFmtId="2" fontId="22" fillId="33" borderId="10" xfId="0" applyNumberFormat="1" applyFont="1" applyFill="1" applyBorder="1" applyAlignment="1">
      <alignment vertical="center"/>
    </xf>
    <xf numFmtId="2" fontId="22" fillId="0" borderId="10" xfId="0" applyNumberFormat="1" applyFont="1" applyFill="1" applyBorder="1" applyAlignment="1">
      <alignment vertical="center" wrapText="1"/>
    </xf>
    <xf numFmtId="2" fontId="22" fillId="33" borderId="10" xfId="0" applyNumberFormat="1" applyFont="1" applyFill="1" applyBorder="1" applyAlignment="1"/>
    <xf numFmtId="165" fontId="22" fillId="0" borderId="10" xfId="0" applyNumberFormat="1" applyFont="1" applyFill="1" applyBorder="1" applyAlignment="1" applyProtection="1">
      <alignment vertical="center"/>
    </xf>
    <xf numFmtId="165" fontId="22" fillId="33" borderId="10" xfId="0" applyNumberFormat="1" applyFont="1" applyFill="1" applyBorder="1" applyAlignment="1" applyProtection="1">
      <alignment vertical="center"/>
    </xf>
    <xf numFmtId="2" fontId="22" fillId="0" borderId="10" xfId="0" applyNumberFormat="1" applyFont="1" applyFill="1" applyBorder="1" applyAlignment="1">
      <alignment vertical="center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39" fillId="0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2" fontId="39" fillId="0" borderId="10" xfId="0" applyNumberFormat="1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/>
    </xf>
    <xf numFmtId="0" fontId="39" fillId="0" borderId="21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39" fillId="0" borderId="24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wrapText="1"/>
    </xf>
    <xf numFmtId="0" fontId="22" fillId="0" borderId="10" xfId="0" applyFont="1" applyFill="1" applyBorder="1" applyAlignment="1">
      <alignment vertical="center"/>
    </xf>
    <xf numFmtId="43" fontId="22" fillId="0" borderId="10" xfId="1" applyFont="1" applyBorder="1" applyAlignment="1">
      <alignment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22" xfId="0" applyFont="1" applyFill="1" applyBorder="1" applyAlignment="1">
      <alignment horizontal="center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8"/>
    <cellStyle name="Normal 2 2" xfId="50"/>
    <cellStyle name="Normal 3" xfId="42"/>
    <cellStyle name="Normal 4" xfId="45"/>
    <cellStyle name="Normal 5" xfId="44"/>
    <cellStyle name="Normal 6" xfId="46"/>
    <cellStyle name="Normal 7" xfId="47"/>
    <cellStyle name="Normal 8" xfId="51"/>
    <cellStyle name="Normal 9" xfId="52"/>
    <cellStyle name="Note 2" xfId="49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18"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96"/>
  <sheetViews>
    <sheetView topLeftCell="A4" workbookViewId="0">
      <selection activeCell="C9" sqref="C9"/>
    </sheetView>
  </sheetViews>
  <sheetFormatPr defaultRowHeight="15" x14ac:dyDescent="0.25"/>
  <cols>
    <col min="1" max="1" width="8.7109375" style="1" customWidth="1"/>
    <col min="2" max="2" width="31.140625" customWidth="1"/>
    <col min="3" max="3" width="50.5703125" customWidth="1"/>
    <col min="4" max="4" width="21.28515625" customWidth="1"/>
  </cols>
  <sheetData>
    <row r="1" spans="1:4" ht="36.75" customHeight="1" x14ac:dyDescent="0.25">
      <c r="A1" s="160" t="s">
        <v>836</v>
      </c>
      <c r="B1" s="160"/>
      <c r="C1" s="160"/>
      <c r="D1" s="160"/>
    </row>
    <row r="2" spans="1:4" ht="26.25" customHeight="1" x14ac:dyDescent="0.25">
      <c r="A2" s="161"/>
      <c r="B2" s="161"/>
      <c r="C2" s="161"/>
      <c r="D2" s="161"/>
    </row>
    <row r="3" spans="1:4" s="23" customFormat="1" ht="52.5" customHeight="1" x14ac:dyDescent="0.25">
      <c r="A3" s="2" t="s">
        <v>438</v>
      </c>
      <c r="B3" s="2" t="s">
        <v>421</v>
      </c>
      <c r="C3" s="2" t="s">
        <v>644</v>
      </c>
      <c r="D3" s="2" t="s">
        <v>4</v>
      </c>
    </row>
    <row r="4" spans="1:4" s="36" customFormat="1" ht="22.5" customHeight="1" x14ac:dyDescent="0.3">
      <c r="A4" s="33">
        <v>1</v>
      </c>
      <c r="B4" s="68" t="s">
        <v>421</v>
      </c>
      <c r="C4" s="34">
        <v>717.37</v>
      </c>
      <c r="D4" s="35"/>
    </row>
    <row r="5" spans="1:4" s="36" customFormat="1" ht="18.75" x14ac:dyDescent="0.3">
      <c r="A5" s="37">
        <v>2</v>
      </c>
      <c r="B5" s="69" t="s">
        <v>439</v>
      </c>
      <c r="C5" s="38">
        <v>94.85</v>
      </c>
      <c r="D5" s="38"/>
    </row>
    <row r="6" spans="1:4" s="36" customFormat="1" ht="18.75" x14ac:dyDescent="0.3">
      <c r="A6" s="33">
        <v>3</v>
      </c>
      <c r="B6" s="69" t="s">
        <v>440</v>
      </c>
      <c r="C6" s="38">
        <v>13.97</v>
      </c>
      <c r="D6" s="38"/>
    </row>
    <row r="7" spans="1:4" s="21" customFormat="1" ht="18.75" x14ac:dyDescent="0.3">
      <c r="A7" s="20">
        <v>3</v>
      </c>
      <c r="B7" s="70" t="s">
        <v>636</v>
      </c>
      <c r="C7" s="22">
        <v>9.42</v>
      </c>
      <c r="D7" s="22"/>
    </row>
    <row r="8" spans="1:4" s="21" customFormat="1" ht="18.75" x14ac:dyDescent="0.3">
      <c r="A8" s="20">
        <v>4</v>
      </c>
      <c r="B8" s="70" t="s">
        <v>748</v>
      </c>
      <c r="C8" s="22">
        <v>3</v>
      </c>
      <c r="D8" s="22"/>
    </row>
    <row r="9" spans="1:4" s="25" customFormat="1" ht="18.75" x14ac:dyDescent="0.3">
      <c r="A9" s="24"/>
      <c r="B9" s="26" t="s">
        <v>453</v>
      </c>
      <c r="C9" s="28">
        <f>SUM(C4:C8)</f>
        <v>838.61</v>
      </c>
      <c r="D9" s="27"/>
    </row>
    <row r="10" spans="1:4" ht="18.75" x14ac:dyDescent="0.25">
      <c r="A10" s="3"/>
    </row>
    <row r="11" spans="1:4" ht="18.75" x14ac:dyDescent="0.25">
      <c r="A11" s="3"/>
    </row>
    <row r="12" spans="1:4" ht="18.75" x14ac:dyDescent="0.25">
      <c r="A12" s="3"/>
    </row>
    <row r="13" spans="1:4" ht="18.75" x14ac:dyDescent="0.25">
      <c r="A13" s="3"/>
    </row>
    <row r="14" spans="1:4" ht="18.75" x14ac:dyDescent="0.25">
      <c r="A14" s="3"/>
    </row>
    <row r="15" spans="1:4" ht="18.75" x14ac:dyDescent="0.25">
      <c r="A15" s="3"/>
    </row>
    <row r="16" spans="1:4" ht="18.75" x14ac:dyDescent="0.25">
      <c r="A16" s="3"/>
    </row>
    <row r="17" spans="1:4" ht="18.75" x14ac:dyDescent="0.25">
      <c r="A17" s="3"/>
    </row>
    <row r="18" spans="1:4" ht="18.75" x14ac:dyDescent="0.25">
      <c r="A18" s="3"/>
    </row>
    <row r="19" spans="1:4" ht="18.75" x14ac:dyDescent="0.25">
      <c r="A19" s="3"/>
    </row>
    <row r="20" spans="1:4" ht="18.75" x14ac:dyDescent="0.25">
      <c r="A20" s="3"/>
    </row>
    <row r="21" spans="1:4" ht="18.75" x14ac:dyDescent="0.25">
      <c r="A21" s="3"/>
    </row>
    <row r="22" spans="1:4" ht="18.75" x14ac:dyDescent="0.25">
      <c r="A22" s="3"/>
    </row>
    <row r="23" spans="1:4" ht="18.75" x14ac:dyDescent="0.25">
      <c r="A23" s="4" t="s">
        <v>423</v>
      </c>
    </row>
    <row r="24" spans="1:4" ht="16.5" thickBot="1" x14ac:dyDescent="0.3">
      <c r="A24" s="5" t="s">
        <v>424</v>
      </c>
    </row>
    <row r="25" spans="1:4" ht="56.25" customHeight="1" x14ac:dyDescent="0.25">
      <c r="A25" s="162" t="s">
        <v>0</v>
      </c>
      <c r="B25" s="6" t="s">
        <v>425</v>
      </c>
      <c r="C25" s="162" t="s">
        <v>1</v>
      </c>
      <c r="D25" s="162" t="s">
        <v>2</v>
      </c>
    </row>
    <row r="26" spans="1:4" ht="132" customHeight="1" thickBot="1" x14ac:dyDescent="0.3">
      <c r="A26" s="163"/>
      <c r="B26" s="7" t="s">
        <v>426</v>
      </c>
      <c r="C26" s="163"/>
      <c r="D26" s="163"/>
    </row>
    <row r="27" spans="1:4" ht="19.5" thickBot="1" x14ac:dyDescent="0.3">
      <c r="A27" s="8"/>
      <c r="B27" s="9"/>
      <c r="C27" s="9"/>
      <c r="D27" s="9"/>
    </row>
    <row r="28" spans="1:4" ht="19.5" thickBot="1" x14ac:dyDescent="0.3">
      <c r="A28" s="10" t="s">
        <v>427</v>
      </c>
      <c r="B28" s="9"/>
      <c r="C28" s="9"/>
      <c r="D28" s="9"/>
    </row>
    <row r="29" spans="1:4" ht="19.5" thickBot="1" x14ac:dyDescent="0.3">
      <c r="A29" s="10"/>
      <c r="B29" s="9"/>
      <c r="C29" s="9"/>
      <c r="D29" s="9"/>
    </row>
    <row r="30" spans="1:4" ht="15.75" x14ac:dyDescent="0.25">
      <c r="A30" s="11"/>
    </row>
    <row r="31" spans="1:4" ht="15.75" x14ac:dyDescent="0.25">
      <c r="A31" s="11"/>
    </row>
    <row r="32" spans="1:4" ht="15.75" x14ac:dyDescent="0.25">
      <c r="A32" s="11"/>
    </row>
    <row r="33" spans="1:1" ht="15.75" x14ac:dyDescent="0.25">
      <c r="A33" s="11"/>
    </row>
    <row r="34" spans="1:1" ht="15.75" x14ac:dyDescent="0.25">
      <c r="A34" s="11"/>
    </row>
    <row r="35" spans="1:1" ht="15.75" x14ac:dyDescent="0.25">
      <c r="A35" s="11"/>
    </row>
    <row r="36" spans="1:1" ht="15.75" x14ac:dyDescent="0.25">
      <c r="A36" s="11"/>
    </row>
    <row r="37" spans="1:1" ht="15.75" x14ac:dyDescent="0.25">
      <c r="A37" s="11"/>
    </row>
    <row r="38" spans="1:1" ht="15.75" x14ac:dyDescent="0.25">
      <c r="A38" s="11"/>
    </row>
    <row r="39" spans="1:1" ht="15.75" x14ac:dyDescent="0.25">
      <c r="A39" s="11"/>
    </row>
    <row r="40" spans="1:1" ht="15.75" x14ac:dyDescent="0.25">
      <c r="A40" s="11"/>
    </row>
    <row r="41" spans="1:1" ht="15.75" x14ac:dyDescent="0.25">
      <c r="A41" s="11"/>
    </row>
    <row r="42" spans="1:1" ht="15.75" x14ac:dyDescent="0.25">
      <c r="A42" s="11"/>
    </row>
    <row r="43" spans="1:1" ht="15.75" x14ac:dyDescent="0.25">
      <c r="A43" s="11"/>
    </row>
    <row r="44" spans="1:1" ht="15.75" x14ac:dyDescent="0.25">
      <c r="A44" s="11"/>
    </row>
    <row r="45" spans="1:1" ht="15.75" x14ac:dyDescent="0.25">
      <c r="A45" s="11"/>
    </row>
    <row r="46" spans="1:1" ht="15.75" x14ac:dyDescent="0.25">
      <c r="A46" s="11"/>
    </row>
    <row r="47" spans="1:1" ht="15.75" x14ac:dyDescent="0.25">
      <c r="A47" s="11"/>
    </row>
    <row r="48" spans="1:1" ht="15.75" x14ac:dyDescent="0.25">
      <c r="A48" s="11"/>
    </row>
    <row r="49" spans="1:1" ht="15.75" x14ac:dyDescent="0.25">
      <c r="A49" s="11"/>
    </row>
    <row r="50" spans="1:1" ht="15.75" x14ac:dyDescent="0.25">
      <c r="A50" s="11"/>
    </row>
    <row r="51" spans="1:1" ht="15.75" x14ac:dyDescent="0.25">
      <c r="A51" s="11"/>
    </row>
    <row r="52" spans="1:1" ht="15.75" x14ac:dyDescent="0.25">
      <c r="A52" s="11"/>
    </row>
    <row r="53" spans="1:1" ht="15.75" x14ac:dyDescent="0.25">
      <c r="A53" s="11"/>
    </row>
    <row r="54" spans="1:1" ht="15.75" x14ac:dyDescent="0.25">
      <c r="A54" s="11"/>
    </row>
    <row r="55" spans="1:1" ht="15.75" x14ac:dyDescent="0.25">
      <c r="A55" s="11"/>
    </row>
    <row r="56" spans="1:1" ht="15.75" x14ac:dyDescent="0.25">
      <c r="A56" s="11"/>
    </row>
    <row r="57" spans="1:1" ht="15.75" x14ac:dyDescent="0.25">
      <c r="A57" s="11"/>
    </row>
    <row r="58" spans="1:1" ht="15.75" x14ac:dyDescent="0.25">
      <c r="A58" s="11"/>
    </row>
    <row r="59" spans="1:1" ht="15.75" x14ac:dyDescent="0.25">
      <c r="A59" s="11"/>
    </row>
    <row r="60" spans="1:1" ht="15.75" x14ac:dyDescent="0.25">
      <c r="A60" s="11"/>
    </row>
    <row r="61" spans="1:1" ht="15.75" x14ac:dyDescent="0.25">
      <c r="A61" s="11"/>
    </row>
    <row r="62" spans="1:1" ht="15.75" x14ac:dyDescent="0.25">
      <c r="A62" s="12"/>
    </row>
    <row r="63" spans="1:1" ht="15.75" x14ac:dyDescent="0.25">
      <c r="A63" s="12"/>
    </row>
    <row r="64" spans="1:1" ht="18.75" x14ac:dyDescent="0.25">
      <c r="A64" s="4" t="s">
        <v>428</v>
      </c>
    </row>
    <row r="65" spans="1:4" ht="15.75" x14ac:dyDescent="0.25">
      <c r="A65" s="5" t="s">
        <v>429</v>
      </c>
    </row>
    <row r="66" spans="1:4" ht="16.5" thickBot="1" x14ac:dyDescent="0.3">
      <c r="A66" s="5" t="s">
        <v>430</v>
      </c>
    </row>
    <row r="67" spans="1:4" ht="38.25" thickBot="1" x14ac:dyDescent="0.3">
      <c r="A67" s="13" t="s">
        <v>0</v>
      </c>
      <c r="B67" s="14" t="s">
        <v>431</v>
      </c>
      <c r="C67" s="14" t="s">
        <v>422</v>
      </c>
      <c r="D67" s="14" t="s">
        <v>4</v>
      </c>
    </row>
    <row r="68" spans="1:4" ht="19.5" thickBot="1" x14ac:dyDescent="0.3">
      <c r="A68" s="15"/>
      <c r="B68" s="16" t="s">
        <v>432</v>
      </c>
      <c r="C68" s="17"/>
      <c r="D68" s="18"/>
    </row>
    <row r="69" spans="1:4" ht="19.5" thickBot="1" x14ac:dyDescent="0.3">
      <c r="A69" s="10"/>
      <c r="B69" s="16" t="s">
        <v>433</v>
      </c>
      <c r="C69" s="17"/>
      <c r="D69" s="18"/>
    </row>
    <row r="70" spans="1:4" ht="19.5" thickBot="1" x14ac:dyDescent="0.3">
      <c r="A70" s="10"/>
      <c r="B70" s="18"/>
      <c r="C70" s="17"/>
      <c r="D70" s="18"/>
    </row>
    <row r="71" spans="1:4" ht="15.75" x14ac:dyDescent="0.25">
      <c r="A71" s="5"/>
    </row>
    <row r="72" spans="1:4" ht="15.75" x14ac:dyDescent="0.25">
      <c r="A72" s="5"/>
    </row>
    <row r="73" spans="1:4" ht="18.75" x14ac:dyDescent="0.25">
      <c r="A73" s="19"/>
    </row>
    <row r="74" spans="1:4" ht="18.75" x14ac:dyDescent="0.25">
      <c r="A74" s="3"/>
    </row>
    <row r="75" spans="1:4" ht="18.75" x14ac:dyDescent="0.25">
      <c r="A75" s="3"/>
    </row>
    <row r="76" spans="1:4" ht="18.75" x14ac:dyDescent="0.25">
      <c r="A76" s="3"/>
    </row>
    <row r="77" spans="1:4" ht="18.75" x14ac:dyDescent="0.25">
      <c r="A77" s="3"/>
    </row>
    <row r="78" spans="1:4" ht="18.75" x14ac:dyDescent="0.25">
      <c r="A78" s="3"/>
    </row>
    <row r="79" spans="1:4" ht="18.75" x14ac:dyDescent="0.25">
      <c r="A79" s="3"/>
    </row>
    <row r="80" spans="1:4" ht="18.75" x14ac:dyDescent="0.25">
      <c r="A80" s="3"/>
    </row>
    <row r="81" spans="1:1" ht="18.75" x14ac:dyDescent="0.25">
      <c r="A81" s="3"/>
    </row>
    <row r="82" spans="1:1" ht="18.75" x14ac:dyDescent="0.25">
      <c r="A82" s="3"/>
    </row>
    <row r="83" spans="1:1" ht="18.75" x14ac:dyDescent="0.25">
      <c r="A83" s="3"/>
    </row>
    <row r="84" spans="1:1" ht="18.75" x14ac:dyDescent="0.25">
      <c r="A84" s="3"/>
    </row>
    <row r="85" spans="1:1" ht="18.75" x14ac:dyDescent="0.25">
      <c r="A85" s="3"/>
    </row>
    <row r="86" spans="1:1" ht="18.75" x14ac:dyDescent="0.25">
      <c r="A86" s="3"/>
    </row>
    <row r="87" spans="1:1" ht="18.75" x14ac:dyDescent="0.25">
      <c r="A87" s="3"/>
    </row>
    <row r="88" spans="1:1" ht="18.75" x14ac:dyDescent="0.25">
      <c r="A88" s="3"/>
    </row>
    <row r="89" spans="1:1" ht="18.75" x14ac:dyDescent="0.25">
      <c r="A89" s="3"/>
    </row>
    <row r="90" spans="1:1" ht="18.75" x14ac:dyDescent="0.25">
      <c r="A90" s="3"/>
    </row>
    <row r="91" spans="1:1" ht="18.75" x14ac:dyDescent="0.25">
      <c r="A91" s="19"/>
    </row>
    <row r="92" spans="1:1" ht="18.75" x14ac:dyDescent="0.25">
      <c r="A92" s="3"/>
    </row>
    <row r="93" spans="1:1" ht="18.75" x14ac:dyDescent="0.25">
      <c r="A93" s="3"/>
    </row>
    <row r="94" spans="1:1" ht="18.75" x14ac:dyDescent="0.25">
      <c r="A94" s="3"/>
    </row>
    <row r="95" spans="1:1" ht="18.75" x14ac:dyDescent="0.25">
      <c r="A95" s="3"/>
    </row>
    <row r="96" spans="1:1" ht="18.75" x14ac:dyDescent="0.25">
      <c r="A96" s="3"/>
    </row>
  </sheetData>
  <mergeCells count="5">
    <mergeCell ref="A1:D1"/>
    <mergeCell ref="A2:D2"/>
    <mergeCell ref="A25:A26"/>
    <mergeCell ref="C25:C26"/>
    <mergeCell ref="D25:D26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43"/>
  <sheetViews>
    <sheetView tabSelected="1" topLeftCell="A904" workbookViewId="0">
      <selection activeCell="J855" sqref="J855"/>
    </sheetView>
  </sheetViews>
  <sheetFormatPr defaultRowHeight="15" x14ac:dyDescent="0.25"/>
  <cols>
    <col min="1" max="1" width="8" style="30" customWidth="1"/>
    <col min="2" max="2" width="24.5703125" style="46" customWidth="1"/>
    <col min="3" max="3" width="13" style="130" customWidth="1"/>
    <col min="4" max="4" width="14.5703125" style="30" customWidth="1"/>
    <col min="5" max="5" width="17.5703125" style="30" customWidth="1"/>
    <col min="6" max="6" width="12.85546875" style="39" customWidth="1"/>
    <col min="7" max="7" width="9.140625" style="63"/>
    <col min="8" max="28" width="9.140625" style="55"/>
    <col min="29" max="16384" width="9.140625" style="29"/>
  </cols>
  <sheetData>
    <row r="1" spans="1:28" ht="32.25" customHeight="1" x14ac:dyDescent="0.25">
      <c r="A1" s="164" t="s">
        <v>974</v>
      </c>
      <c r="B1" s="164"/>
      <c r="C1" s="164"/>
      <c r="D1" s="164"/>
      <c r="E1" s="164"/>
      <c r="F1" s="164"/>
      <c r="G1" s="54"/>
    </row>
    <row r="2" spans="1:28" ht="23.25" customHeight="1" x14ac:dyDescent="0.25">
      <c r="A2" s="167"/>
      <c r="B2" s="167"/>
      <c r="C2" s="167"/>
      <c r="D2" s="167"/>
      <c r="E2" s="167"/>
      <c r="G2" s="54"/>
    </row>
    <row r="3" spans="1:28" s="30" customFormat="1" ht="15.75" customHeight="1" x14ac:dyDescent="0.25">
      <c r="A3" s="166" t="s">
        <v>0</v>
      </c>
      <c r="B3" s="166" t="s">
        <v>7</v>
      </c>
      <c r="C3" s="165" t="s">
        <v>674</v>
      </c>
      <c r="D3" s="168" t="s">
        <v>3</v>
      </c>
      <c r="E3" s="169"/>
      <c r="F3" s="165" t="s">
        <v>4</v>
      </c>
      <c r="G3" s="56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s="30" customFormat="1" ht="60.75" customHeight="1" x14ac:dyDescent="0.25">
      <c r="A4" s="166"/>
      <c r="B4" s="166"/>
      <c r="C4" s="165"/>
      <c r="D4" s="170"/>
      <c r="E4" s="171"/>
      <c r="F4" s="165"/>
      <c r="G4" s="56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8" s="30" customFormat="1" ht="21.75" customHeight="1" x14ac:dyDescent="0.25">
      <c r="A5" s="89"/>
      <c r="B5" s="89" t="s">
        <v>937</v>
      </c>
      <c r="C5" s="117">
        <f>C6+C113+C125+C387+C660+C802+C829+C853+C882</f>
        <v>6096.8430000000017</v>
      </c>
      <c r="D5" s="89"/>
      <c r="E5" s="89"/>
      <c r="F5" s="88"/>
      <c r="G5" s="56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</row>
    <row r="6" spans="1:28" s="30" customFormat="1" ht="18.75" customHeight="1" x14ac:dyDescent="0.25">
      <c r="A6" s="89" t="s">
        <v>438</v>
      </c>
      <c r="B6" s="89" t="s">
        <v>962</v>
      </c>
      <c r="C6" s="117">
        <f>C7+C8+C9+C10+C11+C12+C13+C14+C15+C16+C17+C18+C19+C20+C21+C22+C23+C24+C25+C26+C27+C28+C29+C30+C31+C32+C33+C34+C35+C36+C37+C38+C39+C40+C41+C42+C43+C44+C45+C46+C47+C48+C49+C50+C51+C52+C53+C54+C55+C56+C57+C58+C59+C60+C61+C62+C63+C64+C65+C66+C67+C68+C69+C70+C71+C72+C73+C74+C75+C76+C77+C78+C79+C80+C81+C82+C83+C84+C85+C86+C87+C88+C89+C90+C91+C92+C93+C94+C95+C96+C97+C98+C99+C100+C101+C102+C103+C104+C105+C106+C107+C108+C109+C110+C111+C112</f>
        <v>908.73000000000013</v>
      </c>
      <c r="D6" s="89"/>
      <c r="E6" s="89"/>
      <c r="F6" s="88"/>
      <c r="G6" s="56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pans="1:28" s="42" customFormat="1" ht="15.75" x14ac:dyDescent="0.25">
      <c r="A7" s="48">
        <v>1</v>
      </c>
      <c r="B7" s="135" t="s">
        <v>716</v>
      </c>
      <c r="C7" s="147">
        <v>15</v>
      </c>
      <c r="D7" s="90" t="s">
        <v>436</v>
      </c>
      <c r="E7" s="50" t="s">
        <v>454</v>
      </c>
      <c r="F7" s="64"/>
      <c r="G7" s="54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</row>
    <row r="8" spans="1:28" s="42" customFormat="1" ht="15.75" x14ac:dyDescent="0.25">
      <c r="A8" s="48">
        <v>2</v>
      </c>
      <c r="B8" s="135" t="s">
        <v>715</v>
      </c>
      <c r="C8" s="147">
        <v>13</v>
      </c>
      <c r="D8" s="90" t="s">
        <v>436</v>
      </c>
      <c r="E8" s="50" t="s">
        <v>454</v>
      </c>
      <c r="F8" s="64"/>
      <c r="G8" s="54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</row>
    <row r="9" spans="1:28" s="42" customFormat="1" ht="15.75" x14ac:dyDescent="0.25">
      <c r="A9" s="48">
        <v>3</v>
      </c>
      <c r="B9" s="135" t="s">
        <v>868</v>
      </c>
      <c r="C9" s="147">
        <v>7.5</v>
      </c>
      <c r="D9" s="90" t="s">
        <v>436</v>
      </c>
      <c r="E9" s="50" t="s">
        <v>454</v>
      </c>
      <c r="F9" s="64"/>
      <c r="G9" s="54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</row>
    <row r="10" spans="1:28" s="42" customFormat="1" ht="15.75" x14ac:dyDescent="0.25">
      <c r="A10" s="48">
        <v>4</v>
      </c>
      <c r="B10" s="135" t="s">
        <v>718</v>
      </c>
      <c r="C10" s="147">
        <v>8</v>
      </c>
      <c r="D10" s="90" t="s">
        <v>436</v>
      </c>
      <c r="E10" s="50" t="s">
        <v>454</v>
      </c>
      <c r="F10" s="64"/>
      <c r="G10" s="54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</row>
    <row r="11" spans="1:28" s="42" customFormat="1" ht="15.75" x14ac:dyDescent="0.25">
      <c r="A11" s="48">
        <v>5</v>
      </c>
      <c r="B11" s="135" t="s">
        <v>717</v>
      </c>
      <c r="C11" s="147">
        <v>12.2</v>
      </c>
      <c r="D11" s="90" t="s">
        <v>436</v>
      </c>
      <c r="E11" s="50" t="s">
        <v>454</v>
      </c>
      <c r="F11" s="64"/>
      <c r="G11" s="54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</row>
    <row r="12" spans="1:28" s="42" customFormat="1" ht="15.75" x14ac:dyDescent="0.25">
      <c r="A12" s="48">
        <v>6</v>
      </c>
      <c r="B12" s="135" t="s">
        <v>505</v>
      </c>
      <c r="C12" s="147">
        <v>21.37</v>
      </c>
      <c r="D12" s="90" t="s">
        <v>437</v>
      </c>
      <c r="E12" s="50" t="s">
        <v>454</v>
      </c>
      <c r="F12" s="64"/>
      <c r="G12" s="54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</row>
    <row r="13" spans="1:28" s="42" customFormat="1" ht="15.75" x14ac:dyDescent="0.25">
      <c r="A13" s="48">
        <v>7</v>
      </c>
      <c r="B13" s="136" t="s">
        <v>869</v>
      </c>
      <c r="C13" s="147">
        <v>11.1</v>
      </c>
      <c r="D13" s="91" t="s">
        <v>894</v>
      </c>
      <c r="E13" s="50" t="s">
        <v>454</v>
      </c>
      <c r="F13" s="64"/>
      <c r="G13" s="54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</row>
    <row r="14" spans="1:28" s="42" customFormat="1" ht="15.75" x14ac:dyDescent="0.25">
      <c r="A14" s="48">
        <v>8</v>
      </c>
      <c r="B14" s="136" t="s">
        <v>702</v>
      </c>
      <c r="C14" s="147">
        <v>8.02</v>
      </c>
      <c r="D14" s="91" t="s">
        <v>456</v>
      </c>
      <c r="E14" s="50" t="s">
        <v>454</v>
      </c>
      <c r="F14" s="64"/>
      <c r="G14" s="54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</row>
    <row r="15" spans="1:28" s="42" customFormat="1" ht="15.75" x14ac:dyDescent="0.25">
      <c r="A15" s="48">
        <v>9</v>
      </c>
      <c r="B15" s="136" t="s">
        <v>701</v>
      </c>
      <c r="C15" s="147">
        <v>8.75</v>
      </c>
      <c r="D15" s="91" t="s">
        <v>456</v>
      </c>
      <c r="E15" s="50" t="s">
        <v>454</v>
      </c>
      <c r="F15" s="64"/>
      <c r="G15" s="54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</row>
    <row r="16" spans="1:28" s="42" customFormat="1" ht="15.75" x14ac:dyDescent="0.25">
      <c r="A16" s="48">
        <v>10</v>
      </c>
      <c r="B16" s="136" t="s">
        <v>703</v>
      </c>
      <c r="C16" s="147">
        <v>2</v>
      </c>
      <c r="D16" s="91" t="s">
        <v>435</v>
      </c>
      <c r="E16" s="50" t="s">
        <v>454</v>
      </c>
      <c r="F16" s="64"/>
      <c r="G16" s="54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</row>
    <row r="17" spans="1:28" s="42" customFormat="1" ht="15.75" x14ac:dyDescent="0.25">
      <c r="A17" s="48">
        <v>11</v>
      </c>
      <c r="B17" s="136" t="s">
        <v>711</v>
      </c>
      <c r="C17" s="147">
        <v>1.1000000000000001</v>
      </c>
      <c r="D17" s="91" t="s">
        <v>435</v>
      </c>
      <c r="E17" s="50" t="s">
        <v>454</v>
      </c>
      <c r="F17" s="64"/>
      <c r="G17" s="54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</row>
    <row r="18" spans="1:28" s="42" customFormat="1" ht="15.75" x14ac:dyDescent="0.25">
      <c r="A18" s="48">
        <v>12</v>
      </c>
      <c r="B18" s="95" t="s">
        <v>706</v>
      </c>
      <c r="C18" s="148">
        <v>1.4</v>
      </c>
      <c r="D18" s="92" t="s">
        <v>435</v>
      </c>
      <c r="E18" s="50" t="s">
        <v>454</v>
      </c>
      <c r="F18" s="64"/>
      <c r="G18" s="54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</row>
    <row r="19" spans="1:28" s="42" customFormat="1" ht="15.75" x14ac:dyDescent="0.25">
      <c r="A19" s="48">
        <v>13</v>
      </c>
      <c r="B19" s="93" t="s">
        <v>364</v>
      </c>
      <c r="C19" s="148">
        <v>1.8</v>
      </c>
      <c r="D19" s="71" t="s">
        <v>435</v>
      </c>
      <c r="E19" s="50" t="s">
        <v>454</v>
      </c>
      <c r="F19" s="64"/>
      <c r="G19" s="54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</row>
    <row r="20" spans="1:28" s="42" customFormat="1" ht="15.75" x14ac:dyDescent="0.25">
      <c r="A20" s="48">
        <v>14</v>
      </c>
      <c r="B20" s="95" t="s">
        <v>29</v>
      </c>
      <c r="C20" s="148">
        <v>1.1000000000000001</v>
      </c>
      <c r="D20" s="92" t="s">
        <v>435</v>
      </c>
      <c r="E20" s="50" t="s">
        <v>454</v>
      </c>
      <c r="F20" s="64"/>
      <c r="G20" s="54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</row>
    <row r="21" spans="1:28" s="42" customFormat="1" ht="15.75" x14ac:dyDescent="0.25">
      <c r="A21" s="48">
        <v>15</v>
      </c>
      <c r="B21" s="95" t="s">
        <v>708</v>
      </c>
      <c r="C21" s="148">
        <v>1.3</v>
      </c>
      <c r="D21" s="92" t="s">
        <v>435</v>
      </c>
      <c r="E21" s="50" t="s">
        <v>454</v>
      </c>
      <c r="F21" s="64"/>
      <c r="G21" s="54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</row>
    <row r="22" spans="1:28" s="42" customFormat="1" ht="15.75" x14ac:dyDescent="0.25">
      <c r="A22" s="48">
        <v>16</v>
      </c>
      <c r="B22" s="95" t="s">
        <v>712</v>
      </c>
      <c r="C22" s="148">
        <v>1.1000000000000001</v>
      </c>
      <c r="D22" s="92" t="s">
        <v>435</v>
      </c>
      <c r="E22" s="50" t="s">
        <v>454</v>
      </c>
      <c r="F22" s="64"/>
      <c r="G22" s="54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</row>
    <row r="23" spans="1:28" s="42" customFormat="1" ht="15.75" x14ac:dyDescent="0.25">
      <c r="A23" s="48">
        <v>17</v>
      </c>
      <c r="B23" s="93" t="s">
        <v>709</v>
      </c>
      <c r="C23" s="148">
        <v>1.3</v>
      </c>
      <c r="D23" s="71" t="s">
        <v>435</v>
      </c>
      <c r="E23" s="50" t="s">
        <v>454</v>
      </c>
      <c r="F23" s="64"/>
      <c r="G23" s="54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</row>
    <row r="24" spans="1:28" s="42" customFormat="1" ht="15.75" x14ac:dyDescent="0.25">
      <c r="A24" s="48">
        <v>18</v>
      </c>
      <c r="B24" s="94" t="s">
        <v>707</v>
      </c>
      <c r="C24" s="148">
        <v>1.4</v>
      </c>
      <c r="D24" s="71" t="s">
        <v>435</v>
      </c>
      <c r="E24" s="50" t="s">
        <v>454</v>
      </c>
      <c r="F24" s="64"/>
      <c r="G24" s="54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</row>
    <row r="25" spans="1:28" s="42" customFormat="1" ht="15.75" x14ac:dyDescent="0.25">
      <c r="A25" s="48">
        <v>19</v>
      </c>
      <c r="B25" s="95" t="s">
        <v>713</v>
      </c>
      <c r="C25" s="148">
        <v>23.8</v>
      </c>
      <c r="D25" s="92" t="s">
        <v>894</v>
      </c>
      <c r="E25" s="50" t="s">
        <v>454</v>
      </c>
      <c r="F25" s="64"/>
      <c r="G25" s="54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</row>
    <row r="26" spans="1:28" s="42" customFormat="1" ht="15.75" x14ac:dyDescent="0.25">
      <c r="A26" s="48">
        <v>20</v>
      </c>
      <c r="B26" s="93" t="s">
        <v>870</v>
      </c>
      <c r="C26" s="148">
        <v>16.3</v>
      </c>
      <c r="D26" s="71" t="s">
        <v>894</v>
      </c>
      <c r="E26" s="50" t="s">
        <v>454</v>
      </c>
      <c r="F26" s="64"/>
      <c r="G26" s="54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</row>
    <row r="27" spans="1:28" s="42" customFormat="1" ht="15.75" x14ac:dyDescent="0.25">
      <c r="A27" s="48">
        <v>21</v>
      </c>
      <c r="B27" s="93" t="s">
        <v>744</v>
      </c>
      <c r="C27" s="118">
        <v>6.6</v>
      </c>
      <c r="D27" s="71" t="s">
        <v>457</v>
      </c>
      <c r="E27" s="50" t="s">
        <v>454</v>
      </c>
      <c r="F27" s="64"/>
      <c r="G27" s="54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</row>
    <row r="28" spans="1:28" s="42" customFormat="1" ht="15.75" x14ac:dyDescent="0.25">
      <c r="A28" s="48">
        <v>22</v>
      </c>
      <c r="B28" s="93" t="s">
        <v>61</v>
      </c>
      <c r="C28" s="118">
        <v>5.5</v>
      </c>
      <c r="D28" s="71" t="s">
        <v>436</v>
      </c>
      <c r="E28" s="50" t="s">
        <v>454</v>
      </c>
      <c r="F28" s="64"/>
      <c r="G28" s="54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</row>
    <row r="29" spans="1:28" s="42" customFormat="1" ht="15.75" x14ac:dyDescent="0.25">
      <c r="A29" s="48">
        <v>23</v>
      </c>
      <c r="B29" s="93" t="s">
        <v>743</v>
      </c>
      <c r="C29" s="118">
        <v>5.6</v>
      </c>
      <c r="D29" s="71" t="s">
        <v>457</v>
      </c>
      <c r="E29" s="50" t="s">
        <v>454</v>
      </c>
      <c r="F29" s="64"/>
      <c r="G29" s="54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</row>
    <row r="30" spans="1:28" s="42" customFormat="1" ht="15.75" x14ac:dyDescent="0.25">
      <c r="A30" s="48">
        <v>24</v>
      </c>
      <c r="B30" s="93" t="s">
        <v>745</v>
      </c>
      <c r="C30" s="118">
        <v>4.5999999999999996</v>
      </c>
      <c r="D30" s="71" t="s">
        <v>457</v>
      </c>
      <c r="E30" s="50" t="s">
        <v>454</v>
      </c>
      <c r="F30" s="64"/>
      <c r="G30" s="54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</row>
    <row r="31" spans="1:28" s="42" customFormat="1" ht="15.75" x14ac:dyDescent="0.25">
      <c r="A31" s="48">
        <v>25</v>
      </c>
      <c r="B31" s="94" t="s">
        <v>659</v>
      </c>
      <c r="C31" s="118">
        <v>3.6</v>
      </c>
      <c r="D31" s="71" t="s">
        <v>457</v>
      </c>
      <c r="E31" s="50" t="s">
        <v>454</v>
      </c>
      <c r="F31" s="64"/>
      <c r="G31" s="54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</row>
    <row r="32" spans="1:28" s="42" customFormat="1" ht="15.75" x14ac:dyDescent="0.25">
      <c r="A32" s="48">
        <v>26</v>
      </c>
      <c r="B32" s="94" t="s">
        <v>727</v>
      </c>
      <c r="C32" s="118">
        <v>5.4</v>
      </c>
      <c r="D32" s="71" t="s">
        <v>436</v>
      </c>
      <c r="E32" s="50" t="s">
        <v>454</v>
      </c>
      <c r="F32" s="64"/>
      <c r="G32" s="54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</row>
    <row r="33" spans="1:28" s="42" customFormat="1" ht="15.75" x14ac:dyDescent="0.25">
      <c r="A33" s="48">
        <v>27</v>
      </c>
      <c r="B33" s="95" t="s">
        <v>52</v>
      </c>
      <c r="C33" s="118">
        <v>3.8</v>
      </c>
      <c r="D33" s="71" t="s">
        <v>436</v>
      </c>
      <c r="E33" s="50" t="s">
        <v>454</v>
      </c>
      <c r="F33" s="64"/>
      <c r="G33" s="54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</row>
    <row r="34" spans="1:28" s="42" customFormat="1" ht="15.75" x14ac:dyDescent="0.25">
      <c r="A34" s="48">
        <v>28</v>
      </c>
      <c r="B34" s="95" t="s">
        <v>730</v>
      </c>
      <c r="C34" s="118">
        <v>6.2</v>
      </c>
      <c r="D34" s="71" t="s">
        <v>436</v>
      </c>
      <c r="E34" s="50" t="s">
        <v>454</v>
      </c>
      <c r="F34" s="64"/>
      <c r="G34" s="54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</row>
    <row r="35" spans="1:28" s="42" customFormat="1" ht="15.75" x14ac:dyDescent="0.25">
      <c r="A35" s="48">
        <v>29</v>
      </c>
      <c r="B35" s="95" t="s">
        <v>729</v>
      </c>
      <c r="C35" s="118">
        <v>4.4000000000000004</v>
      </c>
      <c r="D35" s="71" t="s">
        <v>436</v>
      </c>
      <c r="E35" s="50" t="s">
        <v>454</v>
      </c>
      <c r="F35" s="64"/>
      <c r="G35" s="54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</row>
    <row r="36" spans="1:28" s="42" customFormat="1" ht="15.75" x14ac:dyDescent="0.25">
      <c r="A36" s="48">
        <v>30</v>
      </c>
      <c r="B36" s="94" t="s">
        <v>731</v>
      </c>
      <c r="C36" s="118">
        <v>2.8</v>
      </c>
      <c r="D36" s="71" t="s">
        <v>436</v>
      </c>
      <c r="E36" s="50" t="s">
        <v>454</v>
      </c>
      <c r="F36" s="64"/>
      <c r="G36" s="54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</row>
    <row r="37" spans="1:28" s="42" customFormat="1" ht="15.75" x14ac:dyDescent="0.25">
      <c r="A37" s="48">
        <v>31</v>
      </c>
      <c r="B37" s="94" t="s">
        <v>720</v>
      </c>
      <c r="C37" s="118">
        <v>6.3</v>
      </c>
      <c r="D37" s="71" t="s">
        <v>436</v>
      </c>
      <c r="E37" s="50" t="s">
        <v>454</v>
      </c>
      <c r="F37" s="64"/>
      <c r="G37" s="54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</row>
    <row r="38" spans="1:28" s="42" customFormat="1" ht="15.75" x14ac:dyDescent="0.25">
      <c r="A38" s="48">
        <v>32</v>
      </c>
      <c r="B38" s="95" t="s">
        <v>721</v>
      </c>
      <c r="C38" s="118">
        <v>4.8</v>
      </c>
      <c r="D38" s="71" t="s">
        <v>436</v>
      </c>
      <c r="E38" s="50" t="s">
        <v>454</v>
      </c>
      <c r="F38" s="64"/>
      <c r="G38" s="54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</row>
    <row r="39" spans="1:28" s="42" customFormat="1" ht="15.75" x14ac:dyDescent="0.25">
      <c r="A39" s="48">
        <v>33</v>
      </c>
      <c r="B39" s="95" t="s">
        <v>735</v>
      </c>
      <c r="C39" s="118">
        <v>3.8</v>
      </c>
      <c r="D39" s="71" t="s">
        <v>458</v>
      </c>
      <c r="E39" s="50" t="s">
        <v>454</v>
      </c>
      <c r="F39" s="64"/>
      <c r="G39" s="54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</row>
    <row r="40" spans="1:28" s="42" customFormat="1" ht="15.75" x14ac:dyDescent="0.25">
      <c r="A40" s="48">
        <v>34</v>
      </c>
      <c r="B40" s="95" t="s">
        <v>726</v>
      </c>
      <c r="C40" s="118">
        <v>7.3</v>
      </c>
      <c r="D40" s="71" t="s">
        <v>436</v>
      </c>
      <c r="E40" s="50" t="s">
        <v>454</v>
      </c>
      <c r="F40" s="64"/>
      <c r="G40" s="54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</row>
    <row r="41" spans="1:28" s="42" customFormat="1" ht="15.75" x14ac:dyDescent="0.25">
      <c r="A41" s="48">
        <v>35</v>
      </c>
      <c r="B41" s="94" t="s">
        <v>733</v>
      </c>
      <c r="C41" s="118">
        <v>7</v>
      </c>
      <c r="D41" s="71" t="s">
        <v>436</v>
      </c>
      <c r="E41" s="50" t="s">
        <v>454</v>
      </c>
      <c r="F41" s="64"/>
      <c r="G41" s="54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</row>
    <row r="42" spans="1:28" s="42" customFormat="1" ht="15.75" x14ac:dyDescent="0.25">
      <c r="A42" s="48">
        <v>36</v>
      </c>
      <c r="B42" s="94" t="s">
        <v>734</v>
      </c>
      <c r="C42" s="118">
        <v>4</v>
      </c>
      <c r="D42" s="71" t="s">
        <v>436</v>
      </c>
      <c r="E42" s="50" t="s">
        <v>454</v>
      </c>
      <c r="F42" s="64"/>
      <c r="G42" s="54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</row>
    <row r="43" spans="1:28" s="42" customFormat="1" ht="15.75" x14ac:dyDescent="0.25">
      <c r="A43" s="48">
        <v>37</v>
      </c>
      <c r="B43" s="94" t="s">
        <v>663</v>
      </c>
      <c r="C43" s="118">
        <v>7.7</v>
      </c>
      <c r="D43" s="71" t="s">
        <v>436</v>
      </c>
      <c r="E43" s="50" t="s">
        <v>454</v>
      </c>
      <c r="F43" s="64"/>
      <c r="G43" s="54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</row>
    <row r="44" spans="1:28" s="42" customFormat="1" ht="15.75" x14ac:dyDescent="0.25">
      <c r="A44" s="48">
        <v>38</v>
      </c>
      <c r="B44" s="94" t="s">
        <v>519</v>
      </c>
      <c r="C44" s="118">
        <v>5.8</v>
      </c>
      <c r="D44" s="71" t="s">
        <v>436</v>
      </c>
      <c r="E44" s="50" t="s">
        <v>454</v>
      </c>
      <c r="F44" s="64"/>
      <c r="G44" s="54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</row>
    <row r="45" spans="1:28" s="42" customFormat="1" ht="15.75" x14ac:dyDescent="0.25">
      <c r="A45" s="48">
        <v>39</v>
      </c>
      <c r="B45" s="95" t="s">
        <v>722</v>
      </c>
      <c r="C45" s="118">
        <v>5.7</v>
      </c>
      <c r="D45" s="71" t="s">
        <v>436</v>
      </c>
      <c r="E45" s="50" t="s">
        <v>454</v>
      </c>
      <c r="F45" s="64"/>
      <c r="G45" s="54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</row>
    <row r="46" spans="1:28" s="42" customFormat="1" ht="15.75" x14ac:dyDescent="0.25">
      <c r="A46" s="48">
        <v>40</v>
      </c>
      <c r="B46" s="95" t="s">
        <v>732</v>
      </c>
      <c r="C46" s="118">
        <v>5.5</v>
      </c>
      <c r="D46" s="71" t="s">
        <v>436</v>
      </c>
      <c r="E46" s="50" t="s">
        <v>454</v>
      </c>
      <c r="F46" s="64"/>
      <c r="G46" s="54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</row>
    <row r="47" spans="1:28" s="42" customFormat="1" ht="15.75" x14ac:dyDescent="0.25">
      <c r="A47" s="48">
        <v>41</v>
      </c>
      <c r="B47" s="95" t="s">
        <v>724</v>
      </c>
      <c r="C47" s="119">
        <v>6.5</v>
      </c>
      <c r="D47" s="71" t="s">
        <v>436</v>
      </c>
      <c r="E47" s="50" t="s">
        <v>454</v>
      </c>
      <c r="F47" s="64"/>
      <c r="G47" s="54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</row>
    <row r="48" spans="1:28" s="42" customFormat="1" ht="15.75" x14ac:dyDescent="0.25">
      <c r="A48" s="48">
        <v>42</v>
      </c>
      <c r="B48" s="93" t="s">
        <v>736</v>
      </c>
      <c r="C48" s="119">
        <v>5.2</v>
      </c>
      <c r="D48" s="71" t="s">
        <v>436</v>
      </c>
      <c r="E48" s="50" t="s">
        <v>454</v>
      </c>
      <c r="F48" s="64"/>
      <c r="G48" s="54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</row>
    <row r="49" spans="1:28" s="42" customFormat="1" ht="15.75" x14ac:dyDescent="0.25">
      <c r="A49" s="48">
        <v>43</v>
      </c>
      <c r="B49" s="95" t="s">
        <v>85</v>
      </c>
      <c r="C49" s="118">
        <v>6.9</v>
      </c>
      <c r="D49" s="92" t="s">
        <v>436</v>
      </c>
      <c r="E49" s="50" t="s">
        <v>454</v>
      </c>
      <c r="F49" s="64"/>
      <c r="G49" s="54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</row>
    <row r="50" spans="1:28" s="42" customFormat="1" ht="15.75" x14ac:dyDescent="0.25">
      <c r="A50" s="48">
        <v>44</v>
      </c>
      <c r="B50" s="95" t="s">
        <v>741</v>
      </c>
      <c r="C50" s="118">
        <v>10.8</v>
      </c>
      <c r="D50" s="92" t="s">
        <v>457</v>
      </c>
      <c r="E50" s="50" t="s">
        <v>454</v>
      </c>
      <c r="F50" s="64"/>
      <c r="G50" s="54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</row>
    <row r="51" spans="1:28" s="42" customFormat="1" ht="15.75" x14ac:dyDescent="0.25">
      <c r="A51" s="48">
        <v>45</v>
      </c>
      <c r="B51" s="95" t="s">
        <v>737</v>
      </c>
      <c r="C51" s="118">
        <v>5.3</v>
      </c>
      <c r="D51" s="92" t="s">
        <v>436</v>
      </c>
      <c r="E51" s="50" t="s">
        <v>454</v>
      </c>
      <c r="F51" s="64"/>
      <c r="G51" s="54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</row>
    <row r="52" spans="1:28" s="43" customFormat="1" ht="15.75" x14ac:dyDescent="0.25">
      <c r="A52" s="155">
        <v>46</v>
      </c>
      <c r="B52" s="95" t="s">
        <v>719</v>
      </c>
      <c r="C52" s="118">
        <v>6.5</v>
      </c>
      <c r="D52" s="92" t="s">
        <v>436</v>
      </c>
      <c r="E52" s="156" t="s">
        <v>454</v>
      </c>
      <c r="F52" s="156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</row>
    <row r="53" spans="1:28" s="42" customFormat="1" ht="15.75" x14ac:dyDescent="0.25">
      <c r="A53" s="48">
        <v>47</v>
      </c>
      <c r="B53" s="95" t="s">
        <v>723</v>
      </c>
      <c r="C53" s="118">
        <v>9.8000000000000007</v>
      </c>
      <c r="D53" s="92" t="s">
        <v>436</v>
      </c>
      <c r="E53" s="50" t="s">
        <v>454</v>
      </c>
      <c r="F53" s="64"/>
      <c r="G53" s="54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</row>
    <row r="54" spans="1:28" s="42" customFormat="1" ht="15.75" x14ac:dyDescent="0.25">
      <c r="A54" s="48">
        <v>48</v>
      </c>
      <c r="B54" s="95" t="s">
        <v>725</v>
      </c>
      <c r="C54" s="118">
        <v>7</v>
      </c>
      <c r="D54" s="92" t="s">
        <v>436</v>
      </c>
      <c r="E54" s="50" t="s">
        <v>454</v>
      </c>
      <c r="F54" s="64"/>
      <c r="G54" s="54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</row>
    <row r="55" spans="1:28" s="42" customFormat="1" ht="15.75" x14ac:dyDescent="0.25">
      <c r="A55" s="48">
        <v>49</v>
      </c>
      <c r="B55" s="94" t="s">
        <v>700</v>
      </c>
      <c r="C55" s="118">
        <v>5.59</v>
      </c>
      <c r="D55" s="92" t="s">
        <v>437</v>
      </c>
      <c r="E55" s="50" t="s">
        <v>454</v>
      </c>
      <c r="F55" s="64"/>
      <c r="G55" s="54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</row>
    <row r="56" spans="1:28" s="42" customFormat="1" ht="15.75" x14ac:dyDescent="0.25">
      <c r="A56" s="48">
        <v>50</v>
      </c>
      <c r="B56" s="94" t="s">
        <v>700</v>
      </c>
      <c r="C56" s="118">
        <v>8.41</v>
      </c>
      <c r="D56" s="92" t="s">
        <v>437</v>
      </c>
      <c r="E56" s="50" t="s">
        <v>454</v>
      </c>
      <c r="F56" s="64"/>
      <c r="G56" s="54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</row>
    <row r="57" spans="1:28" s="42" customFormat="1" ht="15.75" x14ac:dyDescent="0.25">
      <c r="A57" s="48">
        <v>51</v>
      </c>
      <c r="B57" s="95" t="s">
        <v>871</v>
      </c>
      <c r="C57" s="118">
        <v>4.34</v>
      </c>
      <c r="D57" s="92" t="s">
        <v>437</v>
      </c>
      <c r="E57" s="50" t="s">
        <v>454</v>
      </c>
      <c r="F57" s="64"/>
      <c r="G57" s="54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</row>
    <row r="58" spans="1:28" s="42" customFormat="1" ht="15.75" x14ac:dyDescent="0.25">
      <c r="A58" s="48">
        <v>52</v>
      </c>
      <c r="B58" s="95" t="s">
        <v>872</v>
      </c>
      <c r="C58" s="118">
        <v>5.93</v>
      </c>
      <c r="D58" s="92" t="s">
        <v>436</v>
      </c>
      <c r="E58" s="50" t="s">
        <v>454</v>
      </c>
      <c r="F58" s="64"/>
      <c r="G58" s="54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</row>
    <row r="59" spans="1:28" s="42" customFormat="1" ht="15.75" x14ac:dyDescent="0.25">
      <c r="A59" s="48">
        <v>53</v>
      </c>
      <c r="B59" s="95" t="s">
        <v>699</v>
      </c>
      <c r="C59" s="118">
        <v>5.49</v>
      </c>
      <c r="D59" s="92" t="s">
        <v>437</v>
      </c>
      <c r="E59" s="50" t="s">
        <v>454</v>
      </c>
      <c r="F59" s="64"/>
      <c r="G59" s="54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</row>
    <row r="60" spans="1:28" s="42" customFormat="1" ht="15.75" x14ac:dyDescent="0.25">
      <c r="A60" s="48">
        <v>54</v>
      </c>
      <c r="B60" s="95" t="s">
        <v>696</v>
      </c>
      <c r="C60" s="118">
        <v>7.97</v>
      </c>
      <c r="D60" s="92" t="s">
        <v>435</v>
      </c>
      <c r="E60" s="50" t="s">
        <v>454</v>
      </c>
      <c r="F60" s="64"/>
      <c r="G60" s="54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</row>
    <row r="61" spans="1:28" s="42" customFormat="1" ht="15.75" x14ac:dyDescent="0.25">
      <c r="A61" s="48">
        <v>55</v>
      </c>
      <c r="B61" s="94" t="s">
        <v>697</v>
      </c>
      <c r="C61" s="118">
        <v>15.15</v>
      </c>
      <c r="D61" s="92" t="s">
        <v>436</v>
      </c>
      <c r="E61" s="50" t="s">
        <v>454</v>
      </c>
      <c r="F61" s="64"/>
      <c r="G61" s="54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</row>
    <row r="62" spans="1:28" s="43" customFormat="1" ht="15.75" x14ac:dyDescent="0.25">
      <c r="A62" s="155">
        <v>56</v>
      </c>
      <c r="B62" s="94" t="s">
        <v>505</v>
      </c>
      <c r="C62" s="118">
        <v>21.37</v>
      </c>
      <c r="D62" s="92" t="s">
        <v>437</v>
      </c>
      <c r="E62" s="156" t="s">
        <v>454</v>
      </c>
      <c r="F62" s="156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</row>
    <row r="63" spans="1:28" s="42" customFormat="1" ht="15.75" x14ac:dyDescent="0.25">
      <c r="A63" s="48">
        <v>57</v>
      </c>
      <c r="B63" s="94" t="s">
        <v>873</v>
      </c>
      <c r="C63" s="118">
        <v>12.65</v>
      </c>
      <c r="D63" s="92" t="s">
        <v>437</v>
      </c>
      <c r="E63" s="50" t="s">
        <v>454</v>
      </c>
      <c r="F63" s="64"/>
      <c r="G63" s="54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</row>
    <row r="64" spans="1:28" s="42" customFormat="1" ht="15.75" x14ac:dyDescent="0.25">
      <c r="A64" s="48">
        <v>58</v>
      </c>
      <c r="B64" s="94" t="s">
        <v>874</v>
      </c>
      <c r="C64" s="118">
        <v>6.31</v>
      </c>
      <c r="D64" s="92" t="s">
        <v>437</v>
      </c>
      <c r="E64" s="50" t="s">
        <v>454</v>
      </c>
      <c r="F64" s="64"/>
      <c r="G64" s="54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</row>
    <row r="65" spans="1:28" s="42" customFormat="1" ht="15.75" x14ac:dyDescent="0.25">
      <c r="A65" s="48">
        <v>59</v>
      </c>
      <c r="B65" s="94" t="s">
        <v>875</v>
      </c>
      <c r="C65" s="118">
        <v>7.59</v>
      </c>
      <c r="D65" s="92" t="s">
        <v>437</v>
      </c>
      <c r="E65" s="50" t="s">
        <v>454</v>
      </c>
      <c r="F65" s="64"/>
      <c r="G65" s="54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</row>
    <row r="66" spans="1:28" s="42" customFormat="1" ht="15.75" x14ac:dyDescent="0.25">
      <c r="A66" s="48">
        <v>60</v>
      </c>
      <c r="B66" s="95" t="s">
        <v>876</v>
      </c>
      <c r="C66" s="118">
        <v>7.46</v>
      </c>
      <c r="D66" s="92" t="s">
        <v>437</v>
      </c>
      <c r="E66" s="50" t="s">
        <v>454</v>
      </c>
      <c r="F66" s="64"/>
      <c r="G66" s="54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</row>
    <row r="67" spans="1:28" s="42" customFormat="1" ht="15.75" x14ac:dyDescent="0.25">
      <c r="A67" s="48">
        <v>61</v>
      </c>
      <c r="B67" s="95" t="s">
        <v>877</v>
      </c>
      <c r="C67" s="118">
        <v>13.62</v>
      </c>
      <c r="D67" s="92" t="s">
        <v>436</v>
      </c>
      <c r="E67" s="50" t="s">
        <v>454</v>
      </c>
      <c r="F67" s="64"/>
      <c r="G67" s="54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</row>
    <row r="68" spans="1:28" s="42" customFormat="1" ht="15.75" x14ac:dyDescent="0.25">
      <c r="A68" s="48">
        <v>62</v>
      </c>
      <c r="B68" s="95" t="s">
        <v>878</v>
      </c>
      <c r="C68" s="118">
        <v>7.24</v>
      </c>
      <c r="D68" s="92" t="s">
        <v>437</v>
      </c>
      <c r="E68" s="50" t="s">
        <v>454</v>
      </c>
      <c r="F68" s="64"/>
      <c r="G68" s="54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</row>
    <row r="69" spans="1:28" s="42" customFormat="1" ht="15.75" x14ac:dyDescent="0.25">
      <c r="A69" s="48">
        <v>63</v>
      </c>
      <c r="B69" s="95" t="s">
        <v>872</v>
      </c>
      <c r="C69" s="118">
        <v>7.88</v>
      </c>
      <c r="D69" s="92" t="s">
        <v>436</v>
      </c>
      <c r="E69" s="50" t="s">
        <v>454</v>
      </c>
      <c r="F69" s="64"/>
      <c r="G69" s="54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</row>
    <row r="70" spans="1:28" s="42" customFormat="1" ht="15.75" x14ac:dyDescent="0.25">
      <c r="A70" s="48">
        <v>64</v>
      </c>
      <c r="B70" s="95" t="s">
        <v>698</v>
      </c>
      <c r="C70" s="118">
        <v>17.93</v>
      </c>
      <c r="D70" s="92" t="s">
        <v>457</v>
      </c>
      <c r="E70" s="50" t="s">
        <v>454</v>
      </c>
      <c r="F70" s="64"/>
      <c r="G70" s="54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</row>
    <row r="71" spans="1:28" s="42" customFormat="1" ht="15.75" x14ac:dyDescent="0.25">
      <c r="A71" s="48">
        <v>65</v>
      </c>
      <c r="B71" s="95" t="s">
        <v>876</v>
      </c>
      <c r="C71" s="118">
        <v>5.6</v>
      </c>
      <c r="D71" s="92" t="s">
        <v>437</v>
      </c>
      <c r="E71" s="50" t="s">
        <v>454</v>
      </c>
      <c r="F71" s="64"/>
      <c r="G71" s="54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</row>
    <row r="72" spans="1:28" s="42" customFormat="1" ht="15.75" x14ac:dyDescent="0.25">
      <c r="A72" s="48">
        <v>66</v>
      </c>
      <c r="B72" s="94" t="s">
        <v>877</v>
      </c>
      <c r="C72" s="118">
        <v>6.94</v>
      </c>
      <c r="D72" s="92" t="s">
        <v>436</v>
      </c>
      <c r="E72" s="50" t="s">
        <v>454</v>
      </c>
      <c r="F72" s="64"/>
      <c r="G72" s="54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</row>
    <row r="73" spans="1:28" s="42" customFormat="1" ht="15.75" x14ac:dyDescent="0.25">
      <c r="A73" s="48">
        <v>67</v>
      </c>
      <c r="B73" s="94" t="s">
        <v>697</v>
      </c>
      <c r="C73" s="118">
        <v>6.38</v>
      </c>
      <c r="D73" s="92" t="s">
        <v>436</v>
      </c>
      <c r="E73" s="50" t="s">
        <v>454</v>
      </c>
      <c r="F73" s="64"/>
      <c r="G73" s="54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</row>
    <row r="74" spans="1:28" s="42" customFormat="1" ht="15.75" x14ac:dyDescent="0.25">
      <c r="A74" s="48">
        <v>68</v>
      </c>
      <c r="B74" s="95" t="s">
        <v>699</v>
      </c>
      <c r="C74" s="118">
        <v>5.63</v>
      </c>
      <c r="D74" s="92" t="s">
        <v>437</v>
      </c>
      <c r="E74" s="50" t="s">
        <v>454</v>
      </c>
      <c r="F74" s="64"/>
      <c r="G74" s="54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</row>
    <row r="75" spans="1:28" s="42" customFormat="1" ht="15.75" x14ac:dyDescent="0.25">
      <c r="A75" s="48">
        <v>69</v>
      </c>
      <c r="B75" s="95" t="s">
        <v>878</v>
      </c>
      <c r="C75" s="118">
        <v>7.6</v>
      </c>
      <c r="D75" s="92" t="s">
        <v>437</v>
      </c>
      <c r="E75" s="50" t="s">
        <v>454</v>
      </c>
      <c r="F75" s="64"/>
      <c r="G75" s="54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</row>
    <row r="76" spans="1:28" s="42" customFormat="1" ht="15.75" x14ac:dyDescent="0.25">
      <c r="A76" s="48">
        <v>70</v>
      </c>
      <c r="B76" s="95" t="s">
        <v>879</v>
      </c>
      <c r="C76" s="118">
        <v>16.86</v>
      </c>
      <c r="D76" s="92" t="s">
        <v>434</v>
      </c>
      <c r="E76" s="50" t="s">
        <v>454</v>
      </c>
      <c r="F76" s="64"/>
      <c r="G76" s="54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</row>
    <row r="77" spans="1:28" s="42" customFormat="1" ht="15.75" x14ac:dyDescent="0.25">
      <c r="A77" s="48">
        <v>71</v>
      </c>
      <c r="B77" s="95" t="s">
        <v>880</v>
      </c>
      <c r="C77" s="118">
        <v>9.76</v>
      </c>
      <c r="D77" s="92" t="s">
        <v>437</v>
      </c>
      <c r="E77" s="50" t="s">
        <v>454</v>
      </c>
      <c r="F77" s="64"/>
      <c r="G77" s="54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</row>
    <row r="78" spans="1:28" s="42" customFormat="1" ht="15.75" x14ac:dyDescent="0.25">
      <c r="A78" s="48">
        <v>72</v>
      </c>
      <c r="B78" s="95" t="s">
        <v>696</v>
      </c>
      <c r="C78" s="118">
        <v>6.78</v>
      </c>
      <c r="D78" s="92" t="s">
        <v>435</v>
      </c>
      <c r="E78" s="50" t="s">
        <v>454</v>
      </c>
      <c r="F78" s="64"/>
      <c r="G78" s="54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</row>
    <row r="79" spans="1:28" s="42" customFormat="1" ht="15.75" x14ac:dyDescent="0.25">
      <c r="A79" s="48">
        <v>73</v>
      </c>
      <c r="B79" s="95" t="s">
        <v>696</v>
      </c>
      <c r="C79" s="118">
        <v>6.65</v>
      </c>
      <c r="D79" s="92" t="s">
        <v>435</v>
      </c>
      <c r="E79" s="50" t="s">
        <v>454</v>
      </c>
      <c r="F79" s="64"/>
      <c r="G79" s="54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</row>
    <row r="80" spans="1:28" s="42" customFormat="1" ht="15.75" x14ac:dyDescent="0.25">
      <c r="A80" s="48">
        <v>74</v>
      </c>
      <c r="B80" s="94" t="s">
        <v>696</v>
      </c>
      <c r="C80" s="118">
        <v>8.41</v>
      </c>
      <c r="D80" s="92" t="s">
        <v>435</v>
      </c>
      <c r="E80" s="50" t="s">
        <v>454</v>
      </c>
      <c r="F80" s="64"/>
      <c r="G80" s="54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</row>
    <row r="81" spans="1:28" s="42" customFormat="1" ht="15.75" x14ac:dyDescent="0.25">
      <c r="A81" s="48">
        <v>75</v>
      </c>
      <c r="B81" s="94" t="s">
        <v>881</v>
      </c>
      <c r="C81" s="118">
        <v>23.8</v>
      </c>
      <c r="D81" s="92" t="s">
        <v>437</v>
      </c>
      <c r="E81" s="50" t="s">
        <v>454</v>
      </c>
      <c r="F81" s="64"/>
      <c r="G81" s="54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</row>
    <row r="82" spans="1:28" s="42" customFormat="1" ht="15.75" x14ac:dyDescent="0.25">
      <c r="A82" s="48">
        <v>76</v>
      </c>
      <c r="B82" s="95" t="s">
        <v>704</v>
      </c>
      <c r="C82" s="118">
        <v>2</v>
      </c>
      <c r="D82" s="92" t="s">
        <v>437</v>
      </c>
      <c r="E82" s="50" t="s">
        <v>454</v>
      </c>
      <c r="F82" s="64"/>
      <c r="G82" s="54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</row>
    <row r="83" spans="1:28" s="42" customFormat="1" ht="15.75" x14ac:dyDescent="0.25">
      <c r="A83" s="48">
        <v>77</v>
      </c>
      <c r="B83" s="95" t="s">
        <v>705</v>
      </c>
      <c r="C83" s="118">
        <v>1.7</v>
      </c>
      <c r="D83" s="92" t="s">
        <v>435</v>
      </c>
      <c r="E83" s="50" t="s">
        <v>454</v>
      </c>
      <c r="F83" s="64"/>
      <c r="G83" s="54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</row>
    <row r="84" spans="1:28" s="42" customFormat="1" ht="15.75" x14ac:dyDescent="0.25">
      <c r="A84" s="48">
        <v>78</v>
      </c>
      <c r="B84" s="95" t="s">
        <v>702</v>
      </c>
      <c r="C84" s="118">
        <v>9.0500000000000007</v>
      </c>
      <c r="D84" s="92" t="s">
        <v>456</v>
      </c>
      <c r="E84" s="50" t="s">
        <v>454</v>
      </c>
      <c r="F84" s="64"/>
      <c r="G84" s="54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</row>
    <row r="85" spans="1:28" s="42" customFormat="1" ht="15.75" x14ac:dyDescent="0.25">
      <c r="A85" s="48">
        <v>79</v>
      </c>
      <c r="B85" s="95" t="s">
        <v>31</v>
      </c>
      <c r="C85" s="118">
        <v>1.7</v>
      </c>
      <c r="D85" s="71" t="s">
        <v>435</v>
      </c>
      <c r="E85" s="50" t="s">
        <v>454</v>
      </c>
      <c r="F85" s="64"/>
      <c r="G85" s="54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</row>
    <row r="86" spans="1:28" s="43" customFormat="1" ht="15.75" x14ac:dyDescent="0.25">
      <c r="A86" s="155">
        <v>80</v>
      </c>
      <c r="B86" s="94" t="s">
        <v>710</v>
      </c>
      <c r="C86" s="118">
        <v>1.1000000000000001</v>
      </c>
      <c r="D86" s="92" t="s">
        <v>435</v>
      </c>
      <c r="E86" s="50" t="s">
        <v>454</v>
      </c>
      <c r="F86" s="156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</row>
    <row r="87" spans="1:28" s="42" customFormat="1" ht="15.75" x14ac:dyDescent="0.25">
      <c r="A87" s="48">
        <v>81</v>
      </c>
      <c r="B87" s="94" t="s">
        <v>882</v>
      </c>
      <c r="C87" s="118">
        <v>28.5</v>
      </c>
      <c r="D87" s="92" t="s">
        <v>894</v>
      </c>
      <c r="E87" s="50" t="s">
        <v>454</v>
      </c>
      <c r="F87" s="64"/>
      <c r="G87" s="54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</row>
    <row r="88" spans="1:28" s="43" customFormat="1" ht="15.75" x14ac:dyDescent="0.25">
      <c r="A88" s="155">
        <v>82</v>
      </c>
      <c r="B88" s="94" t="s">
        <v>659</v>
      </c>
      <c r="C88" s="118">
        <v>26.8</v>
      </c>
      <c r="D88" s="92" t="s">
        <v>894</v>
      </c>
      <c r="E88" s="50" t="s">
        <v>454</v>
      </c>
      <c r="F88" s="156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</row>
    <row r="89" spans="1:28" s="43" customFormat="1" ht="15.75" x14ac:dyDescent="0.25">
      <c r="A89" s="155">
        <v>83</v>
      </c>
      <c r="B89" s="94" t="s">
        <v>714</v>
      </c>
      <c r="C89" s="118">
        <v>27.5</v>
      </c>
      <c r="D89" s="92" t="s">
        <v>894</v>
      </c>
      <c r="E89" s="50" t="s">
        <v>454</v>
      </c>
      <c r="F89" s="156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</row>
    <row r="90" spans="1:28" s="43" customFormat="1" ht="15.75" x14ac:dyDescent="0.25">
      <c r="A90" s="155">
        <v>84</v>
      </c>
      <c r="B90" s="93" t="s">
        <v>883</v>
      </c>
      <c r="C90" s="118">
        <v>17.100000000000001</v>
      </c>
      <c r="D90" s="71" t="s">
        <v>894</v>
      </c>
      <c r="E90" s="50" t="s">
        <v>454</v>
      </c>
      <c r="F90" s="156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</row>
    <row r="91" spans="1:28" s="42" customFormat="1" ht="15.75" x14ac:dyDescent="0.25">
      <c r="A91" s="48">
        <v>85</v>
      </c>
      <c r="B91" s="93" t="s">
        <v>884</v>
      </c>
      <c r="C91" s="118">
        <v>30</v>
      </c>
      <c r="D91" s="71" t="s">
        <v>894</v>
      </c>
      <c r="E91" s="50" t="s">
        <v>454</v>
      </c>
      <c r="F91" s="64"/>
      <c r="G91" s="54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</row>
    <row r="92" spans="1:28" s="42" customFormat="1" ht="15.75" x14ac:dyDescent="0.25">
      <c r="A92" s="48">
        <v>86</v>
      </c>
      <c r="B92" s="93" t="s">
        <v>885</v>
      </c>
      <c r="C92" s="118">
        <v>15.1</v>
      </c>
      <c r="D92" s="71" t="s">
        <v>457</v>
      </c>
      <c r="E92" s="50" t="s">
        <v>454</v>
      </c>
      <c r="F92" s="64"/>
      <c r="G92" s="54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</row>
    <row r="93" spans="1:28" s="42" customFormat="1" ht="15.75" x14ac:dyDescent="0.25">
      <c r="A93" s="48">
        <v>87</v>
      </c>
      <c r="B93" s="95" t="s">
        <v>740</v>
      </c>
      <c r="C93" s="118">
        <v>7.6</v>
      </c>
      <c r="D93" s="71" t="s">
        <v>457</v>
      </c>
      <c r="E93" s="50" t="s">
        <v>454</v>
      </c>
      <c r="F93" s="64"/>
      <c r="G93" s="54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</row>
    <row r="94" spans="1:28" s="42" customFormat="1" ht="15.75" x14ac:dyDescent="0.25">
      <c r="A94" s="48">
        <v>88</v>
      </c>
      <c r="B94" s="95" t="s">
        <v>530</v>
      </c>
      <c r="C94" s="118">
        <v>4.8</v>
      </c>
      <c r="D94" s="71" t="s">
        <v>458</v>
      </c>
      <c r="E94" s="50" t="s">
        <v>454</v>
      </c>
      <c r="F94" s="64"/>
      <c r="G94" s="54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</row>
    <row r="95" spans="1:28" s="42" customFormat="1" ht="15.75" x14ac:dyDescent="0.25">
      <c r="A95" s="48">
        <v>89</v>
      </c>
      <c r="B95" s="95" t="s">
        <v>886</v>
      </c>
      <c r="C95" s="118">
        <v>5.2</v>
      </c>
      <c r="D95" s="71" t="s">
        <v>457</v>
      </c>
      <c r="E95" s="50" t="s">
        <v>454</v>
      </c>
      <c r="F95" s="64"/>
      <c r="G95" s="54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</row>
    <row r="96" spans="1:28" s="42" customFormat="1" ht="15.75" x14ac:dyDescent="0.25">
      <c r="A96" s="48">
        <v>90</v>
      </c>
      <c r="B96" s="95" t="s">
        <v>887</v>
      </c>
      <c r="C96" s="118">
        <v>9.3000000000000007</v>
      </c>
      <c r="D96" s="71" t="s">
        <v>457</v>
      </c>
      <c r="E96" s="50" t="s">
        <v>454</v>
      </c>
      <c r="F96" s="64"/>
      <c r="G96" s="54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</row>
    <row r="97" spans="1:28" s="42" customFormat="1" ht="15.75" x14ac:dyDescent="0.25">
      <c r="A97" s="48">
        <v>91</v>
      </c>
      <c r="B97" s="95" t="s">
        <v>746</v>
      </c>
      <c r="C97" s="118">
        <v>4.0999999999999996</v>
      </c>
      <c r="D97" s="71" t="s">
        <v>457</v>
      </c>
      <c r="E97" s="50" t="s">
        <v>454</v>
      </c>
      <c r="F97" s="64"/>
      <c r="G97" s="54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</row>
    <row r="98" spans="1:28" s="42" customFormat="1" ht="15.75" x14ac:dyDescent="0.25">
      <c r="A98" s="48">
        <v>92</v>
      </c>
      <c r="B98" s="93" t="s">
        <v>728</v>
      </c>
      <c r="C98" s="118">
        <v>5.2</v>
      </c>
      <c r="D98" s="71" t="s">
        <v>457</v>
      </c>
      <c r="E98" s="50" t="s">
        <v>454</v>
      </c>
      <c r="F98" s="64"/>
      <c r="G98" s="54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</row>
    <row r="99" spans="1:28" s="42" customFormat="1" ht="15.75" x14ac:dyDescent="0.25">
      <c r="A99" s="48">
        <v>93</v>
      </c>
      <c r="B99" s="94" t="s">
        <v>493</v>
      </c>
      <c r="C99" s="118">
        <v>5.5</v>
      </c>
      <c r="D99" s="71" t="s">
        <v>434</v>
      </c>
      <c r="E99" s="50" t="s">
        <v>454</v>
      </c>
      <c r="F99" s="64"/>
      <c r="G99" s="54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</row>
    <row r="100" spans="1:28" s="42" customFormat="1" ht="15.75" x14ac:dyDescent="0.25">
      <c r="A100" s="48">
        <v>94</v>
      </c>
      <c r="B100" s="94" t="s">
        <v>888</v>
      </c>
      <c r="C100" s="118">
        <v>8.8000000000000007</v>
      </c>
      <c r="D100" s="71" t="s">
        <v>436</v>
      </c>
      <c r="E100" s="50" t="s">
        <v>454</v>
      </c>
      <c r="F100" s="64"/>
      <c r="G100" s="54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</row>
    <row r="101" spans="1:28" s="42" customFormat="1" ht="15.75" x14ac:dyDescent="0.25">
      <c r="A101" s="48">
        <v>95</v>
      </c>
      <c r="B101" s="94" t="s">
        <v>739</v>
      </c>
      <c r="C101" s="118">
        <v>8.1999999999999993</v>
      </c>
      <c r="D101" s="71" t="s">
        <v>457</v>
      </c>
      <c r="E101" s="50" t="s">
        <v>454</v>
      </c>
      <c r="F101" s="64"/>
      <c r="G101" s="54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</row>
    <row r="102" spans="1:28" s="42" customFormat="1" ht="15.75" x14ac:dyDescent="0.25">
      <c r="A102" s="48">
        <v>96</v>
      </c>
      <c r="B102" s="94" t="s">
        <v>889</v>
      </c>
      <c r="C102" s="118">
        <v>14.7</v>
      </c>
      <c r="D102" s="71" t="s">
        <v>457</v>
      </c>
      <c r="E102" s="50" t="s">
        <v>454</v>
      </c>
      <c r="F102" s="64"/>
      <c r="G102" s="54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</row>
    <row r="103" spans="1:28" s="42" customFormat="1" ht="15.75" x14ac:dyDescent="0.25">
      <c r="A103" s="48">
        <v>97</v>
      </c>
      <c r="B103" s="94" t="s">
        <v>890</v>
      </c>
      <c r="C103" s="118">
        <v>10.4</v>
      </c>
      <c r="D103" s="71" t="s">
        <v>457</v>
      </c>
      <c r="E103" s="50" t="s">
        <v>454</v>
      </c>
      <c r="F103" s="64"/>
      <c r="G103" s="54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</row>
    <row r="104" spans="1:28" s="42" customFormat="1" ht="15.75" x14ac:dyDescent="0.25">
      <c r="A104" s="48">
        <v>98</v>
      </c>
      <c r="B104" s="96" t="s">
        <v>713</v>
      </c>
      <c r="C104" s="120">
        <v>1.2</v>
      </c>
      <c r="D104" s="82" t="s">
        <v>435</v>
      </c>
      <c r="E104" s="50" t="s">
        <v>454</v>
      </c>
      <c r="F104" s="64"/>
      <c r="G104" s="54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</row>
    <row r="105" spans="1:28" s="42" customFormat="1" ht="15.75" x14ac:dyDescent="0.25">
      <c r="A105" s="48">
        <v>99</v>
      </c>
      <c r="B105" s="94" t="s">
        <v>747</v>
      </c>
      <c r="C105" s="118">
        <v>5.2</v>
      </c>
      <c r="D105" s="71" t="s">
        <v>457</v>
      </c>
      <c r="E105" s="50" t="s">
        <v>454</v>
      </c>
      <c r="F105" s="64"/>
      <c r="G105" s="54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</row>
    <row r="106" spans="1:28" s="42" customFormat="1" ht="15.75" x14ac:dyDescent="0.25">
      <c r="A106" s="48">
        <v>100</v>
      </c>
      <c r="B106" s="94" t="s">
        <v>738</v>
      </c>
      <c r="C106" s="118">
        <v>12.2</v>
      </c>
      <c r="D106" s="71" t="s">
        <v>457</v>
      </c>
      <c r="E106" s="50" t="s">
        <v>454</v>
      </c>
      <c r="F106" s="64"/>
      <c r="G106" s="54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</row>
    <row r="107" spans="1:28" s="42" customFormat="1" ht="15.75" x14ac:dyDescent="0.25">
      <c r="A107" s="48">
        <v>101</v>
      </c>
      <c r="B107" s="93" t="s">
        <v>742</v>
      </c>
      <c r="C107" s="118">
        <v>4.8</v>
      </c>
      <c r="D107" s="71" t="s">
        <v>457</v>
      </c>
      <c r="E107" s="50" t="s">
        <v>454</v>
      </c>
      <c r="F107" s="64"/>
      <c r="G107" s="54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</row>
    <row r="108" spans="1:28" s="42" customFormat="1" ht="15.75" x14ac:dyDescent="0.25">
      <c r="A108" s="48">
        <v>102</v>
      </c>
      <c r="B108" s="93" t="s">
        <v>891</v>
      </c>
      <c r="C108" s="118">
        <v>14.8</v>
      </c>
      <c r="D108" s="71" t="s">
        <v>437</v>
      </c>
      <c r="E108" s="50" t="s">
        <v>454</v>
      </c>
      <c r="F108" s="64"/>
      <c r="G108" s="54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</row>
    <row r="109" spans="1:28" s="42" customFormat="1" ht="15.75" x14ac:dyDescent="0.25">
      <c r="A109" s="48">
        <v>103</v>
      </c>
      <c r="B109" s="94" t="s">
        <v>891</v>
      </c>
      <c r="C109" s="118">
        <v>2.7</v>
      </c>
      <c r="D109" s="71" t="s">
        <v>437</v>
      </c>
      <c r="E109" s="50" t="s">
        <v>454</v>
      </c>
      <c r="F109" s="64"/>
      <c r="G109" s="54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</row>
    <row r="110" spans="1:28" s="42" customFormat="1" ht="15.75" x14ac:dyDescent="0.25">
      <c r="A110" s="48">
        <v>104</v>
      </c>
      <c r="B110" s="94" t="s">
        <v>892</v>
      </c>
      <c r="C110" s="118">
        <v>23</v>
      </c>
      <c r="D110" s="71" t="s">
        <v>437</v>
      </c>
      <c r="E110" s="50" t="s">
        <v>454</v>
      </c>
      <c r="F110" s="64"/>
      <c r="G110" s="54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</row>
    <row r="111" spans="1:28" s="42" customFormat="1" ht="31.5" x14ac:dyDescent="0.25">
      <c r="A111" s="48">
        <v>105</v>
      </c>
      <c r="B111" s="131" t="s">
        <v>978</v>
      </c>
      <c r="C111" s="118">
        <v>17.7</v>
      </c>
      <c r="D111" s="71" t="s">
        <v>437</v>
      </c>
      <c r="E111" s="50" t="s">
        <v>454</v>
      </c>
      <c r="F111" s="64"/>
      <c r="G111" s="54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</row>
    <row r="112" spans="1:28" s="42" customFormat="1" ht="15.75" x14ac:dyDescent="0.25">
      <c r="A112" s="48">
        <v>106</v>
      </c>
      <c r="B112" s="94" t="s">
        <v>893</v>
      </c>
      <c r="C112" s="118">
        <v>1.5</v>
      </c>
      <c r="D112" s="71" t="s">
        <v>435</v>
      </c>
      <c r="E112" s="50" t="s">
        <v>454</v>
      </c>
      <c r="F112" s="64"/>
      <c r="G112" s="54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</row>
    <row r="113" spans="1:28" s="42" customFormat="1" ht="20.25" customHeight="1" x14ac:dyDescent="0.25">
      <c r="A113" s="89" t="s">
        <v>969</v>
      </c>
      <c r="B113" s="87" t="s">
        <v>961</v>
      </c>
      <c r="C113" s="81">
        <f>C114+C115+C116+C117+C118+C119+C120+C121+C122+C123+C124</f>
        <v>42.3</v>
      </c>
      <c r="D113" s="49"/>
      <c r="E113" s="50"/>
      <c r="F113" s="64"/>
      <c r="G113" s="54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</row>
    <row r="114" spans="1:28" s="43" customFormat="1" ht="15.75" x14ac:dyDescent="0.25">
      <c r="A114" s="155">
        <v>1</v>
      </c>
      <c r="B114" s="137" t="s">
        <v>455</v>
      </c>
      <c r="C114" s="137">
        <v>0.9</v>
      </c>
      <c r="D114" s="92" t="s">
        <v>450</v>
      </c>
      <c r="E114" s="50" t="s">
        <v>149</v>
      </c>
      <c r="F114" s="156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</row>
    <row r="115" spans="1:28" s="43" customFormat="1" ht="15.75" x14ac:dyDescent="0.25">
      <c r="A115" s="155">
        <v>2</v>
      </c>
      <c r="B115" s="137" t="s">
        <v>441</v>
      </c>
      <c r="C115" s="137">
        <v>1.2</v>
      </c>
      <c r="D115" s="92" t="s">
        <v>450</v>
      </c>
      <c r="E115" s="50" t="s">
        <v>149</v>
      </c>
      <c r="F115" s="156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</row>
    <row r="116" spans="1:28" s="43" customFormat="1" ht="15.75" x14ac:dyDescent="0.25">
      <c r="A116" s="155">
        <v>3</v>
      </c>
      <c r="B116" s="137" t="s">
        <v>936</v>
      </c>
      <c r="C116" s="137">
        <v>3.1</v>
      </c>
      <c r="D116" s="92" t="s">
        <v>450</v>
      </c>
      <c r="E116" s="50" t="s">
        <v>149</v>
      </c>
      <c r="F116" s="156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</row>
    <row r="117" spans="1:28" s="43" customFormat="1" ht="15.75" x14ac:dyDescent="0.25">
      <c r="A117" s="155">
        <v>4</v>
      </c>
      <c r="B117" s="137" t="s">
        <v>442</v>
      </c>
      <c r="C117" s="137">
        <v>0.2</v>
      </c>
      <c r="D117" s="92" t="s">
        <v>451</v>
      </c>
      <c r="E117" s="50" t="s">
        <v>149</v>
      </c>
      <c r="F117" s="156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</row>
    <row r="118" spans="1:28" s="43" customFormat="1" ht="15.75" x14ac:dyDescent="0.25">
      <c r="A118" s="155">
        <v>5</v>
      </c>
      <c r="B118" s="137" t="s">
        <v>443</v>
      </c>
      <c r="C118" s="137">
        <v>0.2</v>
      </c>
      <c r="D118" s="92" t="s">
        <v>451</v>
      </c>
      <c r="E118" s="50" t="s">
        <v>149</v>
      </c>
      <c r="F118" s="156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</row>
    <row r="119" spans="1:28" s="43" customFormat="1" ht="15.75" x14ac:dyDescent="0.25">
      <c r="A119" s="155">
        <v>6</v>
      </c>
      <c r="B119" s="137" t="s">
        <v>444</v>
      </c>
      <c r="C119" s="137">
        <v>0.3</v>
      </c>
      <c r="D119" s="92" t="s">
        <v>451</v>
      </c>
      <c r="E119" s="50" t="s">
        <v>149</v>
      </c>
      <c r="F119" s="156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</row>
    <row r="120" spans="1:28" s="43" customFormat="1" ht="15.75" x14ac:dyDescent="0.25">
      <c r="A120" s="155">
        <v>7</v>
      </c>
      <c r="B120" s="137" t="s">
        <v>445</v>
      </c>
      <c r="C120" s="137">
        <v>0.5</v>
      </c>
      <c r="D120" s="92" t="s">
        <v>451</v>
      </c>
      <c r="E120" s="50" t="s">
        <v>149</v>
      </c>
      <c r="F120" s="156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</row>
    <row r="121" spans="1:28" s="43" customFormat="1" ht="15.75" x14ac:dyDescent="0.25">
      <c r="A121" s="155">
        <v>8</v>
      </c>
      <c r="B121" s="137" t="s">
        <v>446</v>
      </c>
      <c r="C121" s="137">
        <v>0.2</v>
      </c>
      <c r="D121" s="92" t="s">
        <v>451</v>
      </c>
      <c r="E121" s="50" t="s">
        <v>149</v>
      </c>
      <c r="F121" s="156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</row>
    <row r="122" spans="1:28" s="43" customFormat="1" ht="15.75" x14ac:dyDescent="0.25">
      <c r="A122" s="155">
        <v>9</v>
      </c>
      <c r="B122" s="137" t="s">
        <v>447</v>
      </c>
      <c r="C122" s="137">
        <v>0.9</v>
      </c>
      <c r="D122" s="92" t="s">
        <v>451</v>
      </c>
      <c r="E122" s="50" t="s">
        <v>149</v>
      </c>
      <c r="F122" s="156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</row>
    <row r="123" spans="1:28" s="43" customFormat="1" ht="15.75" x14ac:dyDescent="0.25">
      <c r="A123" s="155">
        <v>10</v>
      </c>
      <c r="B123" s="137" t="s">
        <v>448</v>
      </c>
      <c r="C123" s="137">
        <v>14.3</v>
      </c>
      <c r="D123" s="92" t="s">
        <v>452</v>
      </c>
      <c r="E123" s="50" t="s">
        <v>149</v>
      </c>
      <c r="F123" s="156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</row>
    <row r="124" spans="1:28" s="43" customFormat="1" ht="15.75" x14ac:dyDescent="0.25">
      <c r="A124" s="155">
        <v>11</v>
      </c>
      <c r="B124" s="137" t="s">
        <v>449</v>
      </c>
      <c r="C124" s="137">
        <v>20.5</v>
      </c>
      <c r="D124" s="92" t="s">
        <v>452</v>
      </c>
      <c r="E124" s="50" t="s">
        <v>149</v>
      </c>
      <c r="F124" s="156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</row>
    <row r="125" spans="1:28" s="43" customFormat="1" ht="22.5" customHeight="1" x14ac:dyDescent="0.25">
      <c r="A125" s="89" t="s">
        <v>973</v>
      </c>
      <c r="B125" s="83" t="s">
        <v>938</v>
      </c>
      <c r="C125" s="121">
        <f>SUM(C126:C386)</f>
        <v>1965.4100000000005</v>
      </c>
      <c r="D125" s="97"/>
      <c r="E125" s="50"/>
      <c r="F125" s="64">
        <v>10000</v>
      </c>
      <c r="G125" s="54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</row>
    <row r="126" spans="1:28" s="32" customFormat="1" ht="15.75" x14ac:dyDescent="0.25">
      <c r="A126" s="48">
        <v>1</v>
      </c>
      <c r="B126" s="84" t="s">
        <v>939</v>
      </c>
      <c r="C126" s="122">
        <v>250.8</v>
      </c>
      <c r="D126" s="98" t="s">
        <v>225</v>
      </c>
      <c r="E126" s="50" t="s">
        <v>461</v>
      </c>
      <c r="F126" s="64"/>
      <c r="G126" s="54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</row>
    <row r="127" spans="1:28" s="32" customFormat="1" ht="15.75" x14ac:dyDescent="0.25">
      <c r="A127" s="48">
        <v>2</v>
      </c>
      <c r="B127" s="84" t="s">
        <v>940</v>
      </c>
      <c r="C127" s="122">
        <v>105.38</v>
      </c>
      <c r="D127" s="98" t="s">
        <v>226</v>
      </c>
      <c r="E127" s="50" t="s">
        <v>461</v>
      </c>
      <c r="F127" s="64"/>
      <c r="G127" s="54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</row>
    <row r="128" spans="1:28" s="32" customFormat="1" ht="15.75" x14ac:dyDescent="0.25">
      <c r="A128" s="48">
        <v>3</v>
      </c>
      <c r="B128" s="84" t="s">
        <v>941</v>
      </c>
      <c r="C128" s="122">
        <v>167</v>
      </c>
      <c r="D128" s="50" t="s">
        <v>227</v>
      </c>
      <c r="E128" s="50" t="s">
        <v>461</v>
      </c>
      <c r="F128" s="64"/>
      <c r="G128" s="54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</row>
    <row r="129" spans="1:28" s="32" customFormat="1" ht="15.75" x14ac:dyDescent="0.25">
      <c r="A129" s="48">
        <v>4</v>
      </c>
      <c r="B129" s="51" t="s">
        <v>228</v>
      </c>
      <c r="C129" s="123">
        <v>17.57</v>
      </c>
      <c r="D129" s="48" t="s">
        <v>225</v>
      </c>
      <c r="E129" s="50" t="s">
        <v>461</v>
      </c>
      <c r="F129" s="64"/>
      <c r="G129" s="54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</row>
    <row r="130" spans="1:28" s="32" customFormat="1" ht="15.75" x14ac:dyDescent="0.25">
      <c r="A130" s="48">
        <v>5</v>
      </c>
      <c r="B130" s="84" t="s">
        <v>229</v>
      </c>
      <c r="C130" s="123">
        <v>9</v>
      </c>
      <c r="D130" s="48" t="s">
        <v>225</v>
      </c>
      <c r="E130" s="50" t="s">
        <v>461</v>
      </c>
      <c r="F130" s="64"/>
      <c r="G130" s="54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</row>
    <row r="131" spans="1:28" s="32" customFormat="1" ht="15.75" x14ac:dyDescent="0.25">
      <c r="A131" s="48">
        <v>6</v>
      </c>
      <c r="B131" s="84" t="s">
        <v>230</v>
      </c>
      <c r="C131" s="123">
        <v>6.3</v>
      </c>
      <c r="D131" s="48" t="s">
        <v>225</v>
      </c>
      <c r="E131" s="50" t="s">
        <v>461</v>
      </c>
      <c r="F131" s="64"/>
      <c r="G131" s="54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</row>
    <row r="132" spans="1:28" s="32" customFormat="1" ht="15.75" x14ac:dyDescent="0.25">
      <c r="A132" s="48">
        <v>7</v>
      </c>
      <c r="B132" s="84" t="s">
        <v>231</v>
      </c>
      <c r="C132" s="123">
        <v>7</v>
      </c>
      <c r="D132" s="50" t="s">
        <v>225</v>
      </c>
      <c r="E132" s="50" t="s">
        <v>461</v>
      </c>
      <c r="F132" s="64"/>
      <c r="G132" s="54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</row>
    <row r="133" spans="1:28" s="32" customFormat="1" ht="15.75" x14ac:dyDescent="0.25">
      <c r="A133" s="48">
        <v>8</v>
      </c>
      <c r="B133" s="84" t="s">
        <v>232</v>
      </c>
      <c r="C133" s="123">
        <v>10</v>
      </c>
      <c r="D133" s="48" t="s">
        <v>225</v>
      </c>
      <c r="E133" s="50" t="s">
        <v>461</v>
      </c>
      <c r="F133" s="64"/>
      <c r="G133" s="54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</row>
    <row r="134" spans="1:28" s="32" customFormat="1" ht="15.75" x14ac:dyDescent="0.25">
      <c r="A134" s="48">
        <v>9</v>
      </c>
      <c r="B134" s="51" t="s">
        <v>233</v>
      </c>
      <c r="C134" s="123">
        <v>9.65</v>
      </c>
      <c r="D134" s="48" t="s">
        <v>225</v>
      </c>
      <c r="E134" s="50" t="s">
        <v>461</v>
      </c>
      <c r="F134" s="64"/>
      <c r="G134" s="54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</row>
    <row r="135" spans="1:28" s="32" customFormat="1" ht="15.75" x14ac:dyDescent="0.25">
      <c r="A135" s="48">
        <v>10</v>
      </c>
      <c r="B135" s="84" t="s">
        <v>942</v>
      </c>
      <c r="C135" s="123">
        <v>6.54</v>
      </c>
      <c r="D135" s="48" t="s">
        <v>225</v>
      </c>
      <c r="E135" s="50" t="s">
        <v>461</v>
      </c>
      <c r="F135" s="64"/>
      <c r="G135" s="54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</row>
    <row r="136" spans="1:28" s="32" customFormat="1" ht="15.75" x14ac:dyDescent="0.25">
      <c r="A136" s="48">
        <v>11</v>
      </c>
      <c r="B136" s="84" t="s">
        <v>235</v>
      </c>
      <c r="C136" s="123">
        <v>4</v>
      </c>
      <c r="D136" s="48" t="s">
        <v>225</v>
      </c>
      <c r="E136" s="50" t="s">
        <v>461</v>
      </c>
      <c r="F136" s="64"/>
      <c r="G136" s="54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</row>
    <row r="137" spans="1:28" s="32" customFormat="1" ht="15.75" x14ac:dyDescent="0.25">
      <c r="A137" s="48">
        <v>12</v>
      </c>
      <c r="B137" s="84" t="s">
        <v>236</v>
      </c>
      <c r="C137" s="123">
        <v>12</v>
      </c>
      <c r="D137" s="50" t="s">
        <v>225</v>
      </c>
      <c r="E137" s="50" t="s">
        <v>461</v>
      </c>
      <c r="F137" s="64"/>
      <c r="G137" s="54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</row>
    <row r="138" spans="1:28" s="32" customFormat="1" ht="15.75" x14ac:dyDescent="0.25">
      <c r="A138" s="48">
        <v>13</v>
      </c>
      <c r="B138" s="84" t="s">
        <v>237</v>
      </c>
      <c r="C138" s="123">
        <v>12</v>
      </c>
      <c r="D138" s="48" t="s">
        <v>225</v>
      </c>
      <c r="E138" s="50" t="s">
        <v>461</v>
      </c>
      <c r="F138" s="64"/>
      <c r="G138" s="54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</row>
    <row r="139" spans="1:28" s="32" customFormat="1" ht="15.75" x14ac:dyDescent="0.25">
      <c r="A139" s="48">
        <v>14</v>
      </c>
      <c r="B139" s="51" t="s">
        <v>238</v>
      </c>
      <c r="C139" s="123">
        <v>16</v>
      </c>
      <c r="D139" s="48" t="s">
        <v>225</v>
      </c>
      <c r="E139" s="50" t="s">
        <v>461</v>
      </c>
      <c r="F139" s="64"/>
      <c r="G139" s="54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</row>
    <row r="140" spans="1:28" s="32" customFormat="1" ht="15.75" x14ac:dyDescent="0.25">
      <c r="A140" s="48">
        <v>15</v>
      </c>
      <c r="B140" s="84" t="s">
        <v>239</v>
      </c>
      <c r="C140" s="123">
        <v>19.190000000000001</v>
      </c>
      <c r="D140" s="48" t="s">
        <v>225</v>
      </c>
      <c r="E140" s="50" t="s">
        <v>461</v>
      </c>
      <c r="F140" s="64"/>
      <c r="G140" s="54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</row>
    <row r="141" spans="1:28" s="32" customFormat="1" ht="15.75" x14ac:dyDescent="0.25">
      <c r="A141" s="48">
        <v>16</v>
      </c>
      <c r="B141" s="84" t="s">
        <v>240</v>
      </c>
      <c r="C141" s="123">
        <v>10.64</v>
      </c>
      <c r="D141" s="48" t="s">
        <v>225</v>
      </c>
      <c r="E141" s="50" t="s">
        <v>461</v>
      </c>
      <c r="F141" s="64"/>
      <c r="G141" s="54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</row>
    <row r="142" spans="1:28" s="32" customFormat="1" ht="15.75" x14ac:dyDescent="0.25">
      <c r="A142" s="48">
        <v>17</v>
      </c>
      <c r="B142" s="84" t="s">
        <v>241</v>
      </c>
      <c r="C142" s="123">
        <v>10.55</v>
      </c>
      <c r="D142" s="50" t="s">
        <v>225</v>
      </c>
      <c r="E142" s="50" t="s">
        <v>461</v>
      </c>
      <c r="F142" s="64"/>
      <c r="G142" s="54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</row>
    <row r="143" spans="1:28" s="32" customFormat="1" ht="15.75" x14ac:dyDescent="0.25">
      <c r="A143" s="48">
        <v>18</v>
      </c>
      <c r="B143" s="84" t="s">
        <v>242</v>
      </c>
      <c r="C143" s="123">
        <v>9</v>
      </c>
      <c r="D143" s="50" t="s">
        <v>225</v>
      </c>
      <c r="E143" s="50" t="s">
        <v>461</v>
      </c>
      <c r="F143" s="64"/>
      <c r="G143" s="54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</row>
    <row r="144" spans="1:28" s="32" customFormat="1" ht="15.75" x14ac:dyDescent="0.25">
      <c r="A144" s="48">
        <v>19</v>
      </c>
      <c r="B144" s="51" t="s">
        <v>243</v>
      </c>
      <c r="C144" s="123">
        <v>5.98</v>
      </c>
      <c r="D144" s="50" t="s">
        <v>225</v>
      </c>
      <c r="E144" s="50" t="s">
        <v>461</v>
      </c>
      <c r="F144" s="64"/>
      <c r="G144" s="54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</row>
    <row r="145" spans="1:28" s="32" customFormat="1" ht="15.75" x14ac:dyDescent="0.25">
      <c r="A145" s="48">
        <v>20</v>
      </c>
      <c r="B145" s="51" t="s">
        <v>244</v>
      </c>
      <c r="C145" s="123">
        <v>4.78</v>
      </c>
      <c r="D145" s="48" t="s">
        <v>225</v>
      </c>
      <c r="E145" s="50" t="s">
        <v>461</v>
      </c>
      <c r="F145" s="64"/>
      <c r="G145" s="54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</row>
    <row r="146" spans="1:28" s="32" customFormat="1" ht="15.75" x14ac:dyDescent="0.25">
      <c r="A146" s="48">
        <v>21</v>
      </c>
      <c r="B146" s="51" t="s">
        <v>245</v>
      </c>
      <c r="C146" s="123">
        <v>10</v>
      </c>
      <c r="D146" s="48" t="s">
        <v>225</v>
      </c>
      <c r="E146" s="50" t="s">
        <v>461</v>
      </c>
      <c r="F146" s="64"/>
      <c r="G146" s="54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</row>
    <row r="147" spans="1:28" s="32" customFormat="1" ht="15.75" x14ac:dyDescent="0.25">
      <c r="A147" s="48">
        <v>22</v>
      </c>
      <c r="B147" s="51" t="s">
        <v>309</v>
      </c>
      <c r="C147" s="123">
        <v>4</v>
      </c>
      <c r="D147" s="48" t="s">
        <v>225</v>
      </c>
      <c r="E147" s="50" t="s">
        <v>461</v>
      </c>
      <c r="F147" s="64"/>
      <c r="G147" s="54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</row>
    <row r="148" spans="1:28" s="32" customFormat="1" ht="15.75" x14ac:dyDescent="0.25">
      <c r="A148" s="48">
        <v>23</v>
      </c>
      <c r="B148" s="84" t="s">
        <v>246</v>
      </c>
      <c r="C148" s="123">
        <v>4.91</v>
      </c>
      <c r="D148" s="48" t="s">
        <v>247</v>
      </c>
      <c r="E148" s="50" t="s">
        <v>461</v>
      </c>
      <c r="F148" s="64"/>
      <c r="G148" s="54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</row>
    <row r="149" spans="1:28" s="32" customFormat="1" ht="15.75" x14ac:dyDescent="0.25">
      <c r="A149" s="48">
        <v>24</v>
      </c>
      <c r="B149" s="84" t="s">
        <v>248</v>
      </c>
      <c r="C149" s="123">
        <v>5.0999999999999996</v>
      </c>
      <c r="D149" s="48" t="s">
        <v>247</v>
      </c>
      <c r="E149" s="50" t="s">
        <v>461</v>
      </c>
      <c r="F149" s="64"/>
      <c r="G149" s="54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</row>
    <row r="150" spans="1:28" s="32" customFormat="1" ht="15.75" x14ac:dyDescent="0.25">
      <c r="A150" s="48">
        <v>25</v>
      </c>
      <c r="B150" s="84" t="s">
        <v>249</v>
      </c>
      <c r="C150" s="123">
        <v>4.78</v>
      </c>
      <c r="D150" s="48" t="s">
        <v>247</v>
      </c>
      <c r="E150" s="50" t="s">
        <v>461</v>
      </c>
      <c r="F150" s="64"/>
      <c r="G150" s="54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</row>
    <row r="151" spans="1:28" s="32" customFormat="1" ht="15.75" x14ac:dyDescent="0.25">
      <c r="A151" s="48">
        <v>26</v>
      </c>
      <c r="B151" s="84" t="s">
        <v>250</v>
      </c>
      <c r="C151" s="123">
        <v>5.97</v>
      </c>
      <c r="D151" s="48" t="s">
        <v>247</v>
      </c>
      <c r="E151" s="50" t="s">
        <v>461</v>
      </c>
      <c r="F151" s="64"/>
      <c r="G151" s="54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</row>
    <row r="152" spans="1:28" s="32" customFormat="1" ht="15.75" x14ac:dyDescent="0.25">
      <c r="A152" s="48">
        <v>27</v>
      </c>
      <c r="B152" s="84" t="s">
        <v>251</v>
      </c>
      <c r="C152" s="123">
        <v>6.26</v>
      </c>
      <c r="D152" s="50" t="s">
        <v>247</v>
      </c>
      <c r="E152" s="50" t="s">
        <v>461</v>
      </c>
      <c r="F152" s="64"/>
      <c r="G152" s="54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</row>
    <row r="153" spans="1:28" s="32" customFormat="1" ht="15.75" x14ac:dyDescent="0.25">
      <c r="A153" s="48">
        <v>28</v>
      </c>
      <c r="B153" s="84" t="s">
        <v>252</v>
      </c>
      <c r="C153" s="123">
        <v>5.67</v>
      </c>
      <c r="D153" s="50" t="s">
        <v>247</v>
      </c>
      <c r="E153" s="50" t="s">
        <v>461</v>
      </c>
      <c r="F153" s="64"/>
      <c r="G153" s="54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</row>
    <row r="154" spans="1:28" s="32" customFormat="1" ht="15.75" x14ac:dyDescent="0.25">
      <c r="A154" s="48">
        <v>29</v>
      </c>
      <c r="B154" s="51" t="s">
        <v>253</v>
      </c>
      <c r="C154" s="123">
        <v>4.8899999999999997</v>
      </c>
      <c r="D154" s="50" t="s">
        <v>247</v>
      </c>
      <c r="E154" s="50" t="s">
        <v>461</v>
      </c>
      <c r="F154" s="64"/>
      <c r="G154" s="54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</row>
    <row r="155" spans="1:28" s="32" customFormat="1" ht="15.75" x14ac:dyDescent="0.25">
      <c r="A155" s="48">
        <v>30</v>
      </c>
      <c r="B155" s="51" t="s">
        <v>254</v>
      </c>
      <c r="C155" s="123">
        <v>19.05</v>
      </c>
      <c r="D155" s="48" t="s">
        <v>247</v>
      </c>
      <c r="E155" s="50" t="s">
        <v>461</v>
      </c>
      <c r="F155" s="64"/>
      <c r="G155" s="54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</row>
    <row r="156" spans="1:28" s="32" customFormat="1" ht="15.75" x14ac:dyDescent="0.25">
      <c r="A156" s="48">
        <v>31</v>
      </c>
      <c r="B156" s="84" t="s">
        <v>255</v>
      </c>
      <c r="C156" s="123">
        <v>5.0199999999999996</v>
      </c>
      <c r="D156" s="48" t="s">
        <v>247</v>
      </c>
      <c r="E156" s="50" t="s">
        <v>461</v>
      </c>
      <c r="F156" s="64"/>
      <c r="G156" s="54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</row>
    <row r="157" spans="1:28" s="32" customFormat="1" ht="15.75" x14ac:dyDescent="0.25">
      <c r="A157" s="48">
        <v>32</v>
      </c>
      <c r="B157" s="84" t="s">
        <v>256</v>
      </c>
      <c r="C157" s="123">
        <v>3.8</v>
      </c>
      <c r="D157" s="48" t="s">
        <v>247</v>
      </c>
      <c r="E157" s="50" t="s">
        <v>461</v>
      </c>
      <c r="F157" s="64"/>
      <c r="G157" s="54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</row>
    <row r="158" spans="1:28" s="32" customFormat="1" ht="15.75" x14ac:dyDescent="0.25">
      <c r="A158" s="48">
        <v>33</v>
      </c>
      <c r="B158" s="84" t="s">
        <v>257</v>
      </c>
      <c r="C158" s="123">
        <v>6.5</v>
      </c>
      <c r="D158" s="48" t="s">
        <v>247</v>
      </c>
      <c r="E158" s="50" t="s">
        <v>461</v>
      </c>
      <c r="F158" s="64"/>
      <c r="G158" s="54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</row>
    <row r="159" spans="1:28" s="32" customFormat="1" ht="15.75" x14ac:dyDescent="0.25">
      <c r="A159" s="48">
        <v>34</v>
      </c>
      <c r="B159" s="84" t="s">
        <v>943</v>
      </c>
      <c r="C159" s="123">
        <v>4.5599999999999996</v>
      </c>
      <c r="D159" s="48" t="s">
        <v>247</v>
      </c>
      <c r="E159" s="50" t="s">
        <v>461</v>
      </c>
      <c r="F159" s="64"/>
      <c r="G159" s="54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</row>
    <row r="160" spans="1:28" s="32" customFormat="1" ht="15.75" x14ac:dyDescent="0.25">
      <c r="A160" s="48">
        <v>35</v>
      </c>
      <c r="B160" s="84" t="s">
        <v>258</v>
      </c>
      <c r="C160" s="123">
        <v>7.61</v>
      </c>
      <c r="D160" s="50" t="s">
        <v>247</v>
      </c>
      <c r="E160" s="50" t="s">
        <v>461</v>
      </c>
      <c r="F160" s="64"/>
      <c r="G160" s="54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</row>
    <row r="161" spans="1:28" s="32" customFormat="1" ht="15.75" x14ac:dyDescent="0.25">
      <c r="A161" s="48">
        <v>36</v>
      </c>
      <c r="B161" s="84" t="s">
        <v>259</v>
      </c>
      <c r="C161" s="123">
        <v>15.01</v>
      </c>
      <c r="D161" s="50" t="s">
        <v>247</v>
      </c>
      <c r="E161" s="50" t="s">
        <v>461</v>
      </c>
      <c r="F161" s="64"/>
      <c r="G161" s="54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</row>
    <row r="162" spans="1:28" s="32" customFormat="1" ht="15.75" x14ac:dyDescent="0.25">
      <c r="A162" s="48">
        <v>37</v>
      </c>
      <c r="B162" s="51" t="s">
        <v>260</v>
      </c>
      <c r="C162" s="123">
        <v>12.28</v>
      </c>
      <c r="D162" s="48" t="s">
        <v>247</v>
      </c>
      <c r="E162" s="50" t="s">
        <v>461</v>
      </c>
      <c r="F162" s="64"/>
      <c r="G162" s="54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</row>
    <row r="163" spans="1:28" s="32" customFormat="1" ht="15.75" x14ac:dyDescent="0.25">
      <c r="A163" s="48">
        <v>38</v>
      </c>
      <c r="B163" s="51" t="s">
        <v>646</v>
      </c>
      <c r="C163" s="123">
        <v>15.97</v>
      </c>
      <c r="D163" s="50" t="s">
        <v>247</v>
      </c>
      <c r="E163" s="50" t="s">
        <v>461</v>
      </c>
      <c r="F163" s="64"/>
      <c r="G163" s="54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</row>
    <row r="164" spans="1:28" s="32" customFormat="1" ht="15.75" x14ac:dyDescent="0.25">
      <c r="A164" s="48">
        <v>39</v>
      </c>
      <c r="B164" s="84" t="s">
        <v>261</v>
      </c>
      <c r="C164" s="123">
        <v>13.96</v>
      </c>
      <c r="D164" s="50" t="s">
        <v>247</v>
      </c>
      <c r="E164" s="50" t="s">
        <v>461</v>
      </c>
      <c r="F164" s="64"/>
      <c r="G164" s="54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</row>
    <row r="165" spans="1:28" s="32" customFormat="1" ht="15.75" x14ac:dyDescent="0.25">
      <c r="A165" s="48">
        <v>40</v>
      </c>
      <c r="B165" s="51" t="s">
        <v>256</v>
      </c>
      <c r="C165" s="123">
        <v>5.93</v>
      </c>
      <c r="D165" s="48" t="s">
        <v>247</v>
      </c>
      <c r="E165" s="50" t="s">
        <v>461</v>
      </c>
      <c r="F165" s="64"/>
      <c r="G165" s="54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</row>
    <row r="166" spans="1:28" s="32" customFormat="1" ht="15.75" x14ac:dyDescent="0.25">
      <c r="A166" s="48">
        <v>41</v>
      </c>
      <c r="B166" s="51" t="s">
        <v>262</v>
      </c>
      <c r="C166" s="123">
        <v>21.34</v>
      </c>
      <c r="D166" s="50" t="s">
        <v>247</v>
      </c>
      <c r="E166" s="50" t="s">
        <v>461</v>
      </c>
      <c r="F166" s="64"/>
      <c r="G166" s="54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</row>
    <row r="167" spans="1:28" s="32" customFormat="1" ht="15.75" x14ac:dyDescent="0.25">
      <c r="A167" s="48">
        <v>42</v>
      </c>
      <c r="B167" s="84" t="s">
        <v>263</v>
      </c>
      <c r="C167" s="123">
        <v>5.8</v>
      </c>
      <c r="D167" s="50" t="s">
        <v>247</v>
      </c>
      <c r="E167" s="50" t="s">
        <v>461</v>
      </c>
      <c r="F167" s="64"/>
      <c r="G167" s="54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</row>
    <row r="168" spans="1:28" s="32" customFormat="1" ht="15.75" x14ac:dyDescent="0.25">
      <c r="A168" s="48">
        <v>43</v>
      </c>
      <c r="B168" s="84" t="s">
        <v>264</v>
      </c>
      <c r="C168" s="123">
        <v>4.8099999999999996</v>
      </c>
      <c r="D168" s="48" t="s">
        <v>247</v>
      </c>
      <c r="E168" s="50" t="s">
        <v>461</v>
      </c>
      <c r="F168" s="64"/>
      <c r="G168" s="54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</row>
    <row r="169" spans="1:28" s="32" customFormat="1" ht="15.75" x14ac:dyDescent="0.25">
      <c r="A169" s="48">
        <v>44</v>
      </c>
      <c r="B169" s="84" t="s">
        <v>265</v>
      </c>
      <c r="C169" s="123">
        <v>11.97</v>
      </c>
      <c r="D169" s="50" t="s">
        <v>247</v>
      </c>
      <c r="E169" s="50" t="s">
        <v>461</v>
      </c>
      <c r="F169" s="64"/>
      <c r="G169" s="54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</row>
    <row r="170" spans="1:28" s="32" customFormat="1" ht="15.75" x14ac:dyDescent="0.25">
      <c r="A170" s="48">
        <v>45</v>
      </c>
      <c r="B170" s="51" t="s">
        <v>266</v>
      </c>
      <c r="C170" s="123">
        <v>10.15</v>
      </c>
      <c r="D170" s="48" t="s">
        <v>247</v>
      </c>
      <c r="E170" s="50" t="s">
        <v>461</v>
      </c>
      <c r="F170" s="64"/>
      <c r="G170" s="54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</row>
    <row r="171" spans="1:28" s="32" customFormat="1" ht="15.75" x14ac:dyDescent="0.25">
      <c r="A171" s="48">
        <v>46</v>
      </c>
      <c r="B171" s="84" t="s">
        <v>267</v>
      </c>
      <c r="C171" s="123">
        <v>10.74</v>
      </c>
      <c r="D171" s="50" t="s">
        <v>247</v>
      </c>
      <c r="E171" s="50" t="s">
        <v>461</v>
      </c>
      <c r="F171" s="64"/>
      <c r="G171" s="54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</row>
    <row r="172" spans="1:28" s="32" customFormat="1" ht="15.75" x14ac:dyDescent="0.25">
      <c r="A172" s="48">
        <v>47</v>
      </c>
      <c r="B172" s="51" t="s">
        <v>268</v>
      </c>
      <c r="C172" s="123">
        <v>4.7699999999999996</v>
      </c>
      <c r="D172" s="48" t="s">
        <v>247</v>
      </c>
      <c r="E172" s="50" t="s">
        <v>461</v>
      </c>
      <c r="F172" s="64"/>
      <c r="G172" s="54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</row>
    <row r="173" spans="1:28" s="32" customFormat="1" ht="15.75" x14ac:dyDescent="0.25">
      <c r="A173" s="48">
        <v>48</v>
      </c>
      <c r="B173" s="84" t="s">
        <v>269</v>
      </c>
      <c r="C173" s="123">
        <v>6.64</v>
      </c>
      <c r="D173" s="48" t="s">
        <v>247</v>
      </c>
      <c r="E173" s="50" t="s">
        <v>461</v>
      </c>
      <c r="F173" s="64"/>
      <c r="G173" s="54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</row>
    <row r="174" spans="1:28" s="32" customFormat="1" ht="15.75" x14ac:dyDescent="0.25">
      <c r="A174" s="48">
        <v>49</v>
      </c>
      <c r="B174" s="84" t="s">
        <v>5</v>
      </c>
      <c r="C174" s="123">
        <v>6.47</v>
      </c>
      <c r="D174" s="50" t="s">
        <v>247</v>
      </c>
      <c r="E174" s="50" t="s">
        <v>461</v>
      </c>
      <c r="F174" s="64"/>
      <c r="G174" s="54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</row>
    <row r="175" spans="1:28" s="32" customFormat="1" ht="15.75" x14ac:dyDescent="0.25">
      <c r="A175" s="48">
        <v>50</v>
      </c>
      <c r="B175" s="84" t="s">
        <v>270</v>
      </c>
      <c r="C175" s="123">
        <v>17.41</v>
      </c>
      <c r="D175" s="50" t="s">
        <v>247</v>
      </c>
      <c r="E175" s="50" t="s">
        <v>461</v>
      </c>
      <c r="F175" s="64"/>
      <c r="G175" s="54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</row>
    <row r="176" spans="1:28" s="32" customFormat="1" ht="15.75" x14ac:dyDescent="0.25">
      <c r="A176" s="48">
        <v>51</v>
      </c>
      <c r="B176" s="84" t="s">
        <v>271</v>
      </c>
      <c r="C176" s="123">
        <v>14.8</v>
      </c>
      <c r="D176" s="48" t="s">
        <v>247</v>
      </c>
      <c r="E176" s="50" t="s">
        <v>461</v>
      </c>
      <c r="F176" s="64"/>
      <c r="G176" s="54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</row>
    <row r="177" spans="1:28" s="32" customFormat="1" ht="15.75" x14ac:dyDescent="0.25">
      <c r="A177" s="48">
        <v>52</v>
      </c>
      <c r="B177" s="51" t="s">
        <v>272</v>
      </c>
      <c r="C177" s="123">
        <v>7</v>
      </c>
      <c r="D177" s="48" t="s">
        <v>247</v>
      </c>
      <c r="E177" s="50" t="s">
        <v>461</v>
      </c>
      <c r="F177" s="64"/>
      <c r="G177" s="54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</row>
    <row r="178" spans="1:28" s="32" customFormat="1" ht="15.75" x14ac:dyDescent="0.25">
      <c r="A178" s="48">
        <v>53</v>
      </c>
      <c r="B178" s="51" t="s">
        <v>273</v>
      </c>
      <c r="C178" s="123">
        <v>13.74</v>
      </c>
      <c r="D178" s="48" t="s">
        <v>247</v>
      </c>
      <c r="E178" s="50" t="s">
        <v>461</v>
      </c>
      <c r="F178" s="64"/>
      <c r="G178" s="54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</row>
    <row r="179" spans="1:28" s="32" customFormat="1" ht="15.75" x14ac:dyDescent="0.25">
      <c r="A179" s="48">
        <v>54</v>
      </c>
      <c r="B179" s="51" t="s">
        <v>944</v>
      </c>
      <c r="C179" s="123">
        <v>8.68</v>
      </c>
      <c r="D179" s="50" t="s">
        <v>247</v>
      </c>
      <c r="E179" s="50" t="s">
        <v>461</v>
      </c>
      <c r="F179" s="64"/>
      <c r="G179" s="54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</row>
    <row r="180" spans="1:28" s="32" customFormat="1" ht="15.75" x14ac:dyDescent="0.25">
      <c r="A180" s="48">
        <v>55</v>
      </c>
      <c r="B180" s="84" t="s">
        <v>274</v>
      </c>
      <c r="C180" s="123">
        <v>12.54</v>
      </c>
      <c r="D180" s="50" t="s">
        <v>247</v>
      </c>
      <c r="E180" s="50" t="s">
        <v>461</v>
      </c>
      <c r="F180" s="64"/>
      <c r="G180" s="54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</row>
    <row r="181" spans="1:28" s="32" customFormat="1" ht="15.75" x14ac:dyDescent="0.25">
      <c r="A181" s="48">
        <v>56</v>
      </c>
      <c r="B181" s="84" t="s">
        <v>275</v>
      </c>
      <c r="C181" s="123">
        <v>11.7</v>
      </c>
      <c r="D181" s="48" t="s">
        <v>247</v>
      </c>
      <c r="E181" s="50" t="s">
        <v>461</v>
      </c>
      <c r="F181" s="64"/>
      <c r="G181" s="54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</row>
    <row r="182" spans="1:28" s="32" customFormat="1" ht="15.75" x14ac:dyDescent="0.25">
      <c r="A182" s="48">
        <v>57</v>
      </c>
      <c r="B182" s="84" t="s">
        <v>276</v>
      </c>
      <c r="C182" s="123">
        <v>2.1</v>
      </c>
      <c r="D182" s="48" t="s">
        <v>247</v>
      </c>
      <c r="E182" s="50" t="s">
        <v>461</v>
      </c>
      <c r="F182" s="64"/>
      <c r="G182" s="54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</row>
    <row r="183" spans="1:28" s="32" customFormat="1" ht="15.75" x14ac:dyDescent="0.25">
      <c r="A183" s="48">
        <v>58</v>
      </c>
      <c r="B183" s="51" t="s">
        <v>317</v>
      </c>
      <c r="C183" s="123">
        <v>2.29</v>
      </c>
      <c r="D183" s="50" t="s">
        <v>247</v>
      </c>
      <c r="E183" s="50" t="s">
        <v>461</v>
      </c>
      <c r="F183" s="64"/>
      <c r="G183" s="54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</row>
    <row r="184" spans="1:28" s="32" customFormat="1" ht="15.75" x14ac:dyDescent="0.25">
      <c r="A184" s="48">
        <v>59</v>
      </c>
      <c r="B184" s="84" t="s">
        <v>323</v>
      </c>
      <c r="C184" s="123">
        <v>1.8</v>
      </c>
      <c r="D184" s="50" t="s">
        <v>247</v>
      </c>
      <c r="E184" s="50" t="s">
        <v>461</v>
      </c>
      <c r="F184" s="64"/>
      <c r="G184" s="54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</row>
    <row r="185" spans="1:28" s="32" customFormat="1" ht="15.75" x14ac:dyDescent="0.25">
      <c r="A185" s="48">
        <v>60</v>
      </c>
      <c r="B185" s="51" t="s">
        <v>189</v>
      </c>
      <c r="C185" s="124">
        <v>4</v>
      </c>
      <c r="D185" s="50" t="s">
        <v>247</v>
      </c>
      <c r="E185" s="50" t="s">
        <v>461</v>
      </c>
      <c r="F185" s="64"/>
      <c r="G185" s="54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</row>
    <row r="186" spans="1:28" s="32" customFormat="1" ht="15.75" x14ac:dyDescent="0.25">
      <c r="A186" s="48">
        <v>61</v>
      </c>
      <c r="B186" s="51" t="s">
        <v>647</v>
      </c>
      <c r="C186" s="124">
        <v>6</v>
      </c>
      <c r="D186" s="50" t="s">
        <v>247</v>
      </c>
      <c r="E186" s="50" t="s">
        <v>461</v>
      </c>
      <c r="F186" s="64"/>
      <c r="G186" s="54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</row>
    <row r="187" spans="1:28" s="32" customFormat="1" ht="15.75" x14ac:dyDescent="0.25">
      <c r="A187" s="48">
        <v>62</v>
      </c>
      <c r="B187" s="51" t="s">
        <v>945</v>
      </c>
      <c r="C187" s="124">
        <v>7.33</v>
      </c>
      <c r="D187" s="48" t="s">
        <v>247</v>
      </c>
      <c r="E187" s="50" t="s">
        <v>461</v>
      </c>
      <c r="F187" s="64"/>
      <c r="G187" s="54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</row>
    <row r="188" spans="1:28" s="32" customFormat="1" ht="15.75" x14ac:dyDescent="0.25">
      <c r="A188" s="48">
        <v>63</v>
      </c>
      <c r="B188" s="51" t="s">
        <v>946</v>
      </c>
      <c r="C188" s="124">
        <v>4.7</v>
      </c>
      <c r="D188" s="50" t="s">
        <v>247</v>
      </c>
      <c r="E188" s="50" t="s">
        <v>461</v>
      </c>
      <c r="F188" s="64"/>
      <c r="G188" s="54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</row>
    <row r="189" spans="1:28" s="32" customFormat="1" ht="15.75" x14ac:dyDescent="0.25">
      <c r="A189" s="48">
        <v>64</v>
      </c>
      <c r="B189" s="84" t="s">
        <v>277</v>
      </c>
      <c r="C189" s="123">
        <v>4.74</v>
      </c>
      <c r="D189" s="50" t="s">
        <v>227</v>
      </c>
      <c r="E189" s="50" t="s">
        <v>461</v>
      </c>
      <c r="F189" s="64"/>
      <c r="G189" s="54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</row>
    <row r="190" spans="1:28" s="32" customFormat="1" ht="15.75" x14ac:dyDescent="0.25">
      <c r="A190" s="48">
        <v>65</v>
      </c>
      <c r="B190" s="84" t="s">
        <v>278</v>
      </c>
      <c r="C190" s="123">
        <v>4</v>
      </c>
      <c r="D190" s="50" t="s">
        <v>227</v>
      </c>
      <c r="E190" s="50" t="s">
        <v>461</v>
      </c>
      <c r="F190" s="64"/>
      <c r="G190" s="54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</row>
    <row r="191" spans="1:28" s="32" customFormat="1" ht="15.75" x14ac:dyDescent="0.25">
      <c r="A191" s="48">
        <v>66</v>
      </c>
      <c r="B191" s="51" t="s">
        <v>279</v>
      </c>
      <c r="C191" s="123">
        <v>2.33</v>
      </c>
      <c r="D191" s="48" t="s">
        <v>227</v>
      </c>
      <c r="E191" s="50" t="s">
        <v>461</v>
      </c>
      <c r="F191" s="64"/>
      <c r="G191" s="54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</row>
    <row r="192" spans="1:28" s="32" customFormat="1" ht="15.75" x14ac:dyDescent="0.25">
      <c r="A192" s="48">
        <v>67</v>
      </c>
      <c r="B192" s="51" t="s">
        <v>280</v>
      </c>
      <c r="C192" s="123">
        <v>3.65</v>
      </c>
      <c r="D192" s="48" t="s">
        <v>227</v>
      </c>
      <c r="E192" s="50" t="s">
        <v>461</v>
      </c>
      <c r="F192" s="64"/>
      <c r="G192" s="54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</row>
    <row r="193" spans="1:28" s="32" customFormat="1" ht="15.75" x14ac:dyDescent="0.25">
      <c r="A193" s="48">
        <v>68</v>
      </c>
      <c r="B193" s="84" t="s">
        <v>89</v>
      </c>
      <c r="C193" s="123">
        <v>3.5</v>
      </c>
      <c r="D193" s="99" t="s">
        <v>227</v>
      </c>
      <c r="E193" s="50" t="s">
        <v>461</v>
      </c>
      <c r="F193" s="64"/>
      <c r="G193" s="54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</row>
    <row r="194" spans="1:28" s="32" customFormat="1" ht="15.75" x14ac:dyDescent="0.25">
      <c r="A194" s="48">
        <v>69</v>
      </c>
      <c r="B194" s="84" t="s">
        <v>282</v>
      </c>
      <c r="C194" s="123">
        <v>3.6</v>
      </c>
      <c r="D194" s="48" t="s">
        <v>227</v>
      </c>
      <c r="E194" s="50" t="s">
        <v>461</v>
      </c>
      <c r="F194" s="64"/>
      <c r="G194" s="54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</row>
    <row r="195" spans="1:28" s="32" customFormat="1" ht="15.75" x14ac:dyDescent="0.25">
      <c r="A195" s="48">
        <v>70</v>
      </c>
      <c r="B195" s="51" t="s">
        <v>283</v>
      </c>
      <c r="C195" s="123">
        <v>9.01</v>
      </c>
      <c r="D195" s="48" t="s">
        <v>227</v>
      </c>
      <c r="E195" s="50" t="s">
        <v>461</v>
      </c>
      <c r="F195" s="64"/>
      <c r="G195" s="54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</row>
    <row r="196" spans="1:28" s="32" customFormat="1" ht="15.75" x14ac:dyDescent="0.25">
      <c r="A196" s="48">
        <v>71</v>
      </c>
      <c r="B196" s="84" t="s">
        <v>284</v>
      </c>
      <c r="C196" s="123">
        <v>1.55</v>
      </c>
      <c r="D196" s="48" t="s">
        <v>227</v>
      </c>
      <c r="E196" s="50" t="s">
        <v>461</v>
      </c>
      <c r="F196" s="64"/>
      <c r="G196" s="54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</row>
    <row r="197" spans="1:28" s="32" customFormat="1" ht="15.75" x14ac:dyDescent="0.25">
      <c r="A197" s="48">
        <v>72</v>
      </c>
      <c r="B197" s="51" t="s">
        <v>285</v>
      </c>
      <c r="C197" s="123">
        <v>5.53</v>
      </c>
      <c r="D197" s="50" t="s">
        <v>227</v>
      </c>
      <c r="E197" s="50" t="s">
        <v>461</v>
      </c>
      <c r="F197" s="64"/>
      <c r="G197" s="54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</row>
    <row r="198" spans="1:28" s="32" customFormat="1" ht="15.75" x14ac:dyDescent="0.25">
      <c r="A198" s="48">
        <v>73</v>
      </c>
      <c r="B198" s="84" t="s">
        <v>286</v>
      </c>
      <c r="C198" s="123">
        <v>4.87</v>
      </c>
      <c r="D198" s="48" t="s">
        <v>227</v>
      </c>
      <c r="E198" s="50" t="s">
        <v>461</v>
      </c>
      <c r="F198" s="64"/>
      <c r="G198" s="54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</row>
    <row r="199" spans="1:28" s="32" customFormat="1" ht="15.75" x14ac:dyDescent="0.25">
      <c r="A199" s="48">
        <v>74</v>
      </c>
      <c r="B199" s="51" t="s">
        <v>287</v>
      </c>
      <c r="C199" s="123">
        <v>2.48</v>
      </c>
      <c r="D199" s="50" t="s">
        <v>227</v>
      </c>
      <c r="E199" s="50" t="s">
        <v>461</v>
      </c>
      <c r="F199" s="64"/>
      <c r="G199" s="54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</row>
    <row r="200" spans="1:28" s="32" customFormat="1" ht="15.75" x14ac:dyDescent="0.25">
      <c r="A200" s="48">
        <v>75</v>
      </c>
      <c r="B200" s="84" t="s">
        <v>300</v>
      </c>
      <c r="C200" s="123">
        <v>6.23</v>
      </c>
      <c r="D200" s="50" t="s">
        <v>227</v>
      </c>
      <c r="E200" s="50" t="s">
        <v>461</v>
      </c>
      <c r="F200" s="64"/>
      <c r="G200" s="54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</row>
    <row r="201" spans="1:28" s="32" customFormat="1" ht="15.75" x14ac:dyDescent="0.25">
      <c r="A201" s="48">
        <v>76</v>
      </c>
      <c r="B201" s="51" t="s">
        <v>288</v>
      </c>
      <c r="C201" s="123">
        <v>2.15</v>
      </c>
      <c r="D201" s="50" t="s">
        <v>227</v>
      </c>
      <c r="E201" s="50" t="s">
        <v>461</v>
      </c>
      <c r="F201" s="64"/>
      <c r="G201" s="54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</row>
    <row r="202" spans="1:28" s="32" customFormat="1" ht="15.75" x14ac:dyDescent="0.25">
      <c r="A202" s="48">
        <v>77</v>
      </c>
      <c r="B202" s="51" t="s">
        <v>289</v>
      </c>
      <c r="C202" s="123">
        <v>3.64</v>
      </c>
      <c r="D202" s="99" t="s">
        <v>227</v>
      </c>
      <c r="E202" s="50" t="s">
        <v>461</v>
      </c>
      <c r="F202" s="64"/>
      <c r="G202" s="54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</row>
    <row r="203" spans="1:28" s="32" customFormat="1" ht="15.75" x14ac:dyDescent="0.25">
      <c r="A203" s="48">
        <v>78</v>
      </c>
      <c r="B203" s="51" t="s">
        <v>290</v>
      </c>
      <c r="C203" s="123">
        <v>5.65</v>
      </c>
      <c r="D203" s="50" t="s">
        <v>227</v>
      </c>
      <c r="E203" s="50" t="s">
        <v>461</v>
      </c>
      <c r="F203" s="64"/>
      <c r="G203" s="54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</row>
    <row r="204" spans="1:28" s="32" customFormat="1" ht="15.75" x14ac:dyDescent="0.25">
      <c r="A204" s="48">
        <v>79</v>
      </c>
      <c r="B204" s="51" t="s">
        <v>292</v>
      </c>
      <c r="C204" s="123">
        <v>1.97</v>
      </c>
      <c r="D204" s="50" t="s">
        <v>227</v>
      </c>
      <c r="E204" s="50" t="s">
        <v>461</v>
      </c>
      <c r="F204" s="64"/>
      <c r="G204" s="54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</row>
    <row r="205" spans="1:28" s="32" customFormat="1" ht="15.75" x14ac:dyDescent="0.25">
      <c r="A205" s="48">
        <v>80</v>
      </c>
      <c r="B205" s="51" t="s">
        <v>291</v>
      </c>
      <c r="C205" s="123">
        <v>5.76</v>
      </c>
      <c r="D205" s="50" t="s">
        <v>227</v>
      </c>
      <c r="E205" s="50" t="s">
        <v>461</v>
      </c>
      <c r="F205" s="64"/>
      <c r="G205" s="54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</row>
    <row r="206" spans="1:28" s="32" customFormat="1" ht="15.75" x14ac:dyDescent="0.25">
      <c r="A206" s="48">
        <v>81</v>
      </c>
      <c r="B206" s="51" t="s">
        <v>294</v>
      </c>
      <c r="C206" s="123">
        <v>1.78</v>
      </c>
      <c r="D206" s="50" t="s">
        <v>227</v>
      </c>
      <c r="E206" s="50" t="s">
        <v>461</v>
      </c>
      <c r="F206" s="64"/>
      <c r="G206" s="54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</row>
    <row r="207" spans="1:28" s="32" customFormat="1" ht="15.75" x14ac:dyDescent="0.25">
      <c r="A207" s="48">
        <v>82</v>
      </c>
      <c r="B207" s="51" t="s">
        <v>295</v>
      </c>
      <c r="C207" s="123">
        <v>6</v>
      </c>
      <c r="D207" s="50" t="s">
        <v>227</v>
      </c>
      <c r="E207" s="50" t="s">
        <v>461</v>
      </c>
      <c r="F207" s="64"/>
      <c r="G207" s="54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</row>
    <row r="208" spans="1:28" s="32" customFormat="1" ht="15.75" x14ac:dyDescent="0.25">
      <c r="A208" s="48">
        <v>83</v>
      </c>
      <c r="B208" s="51" t="s">
        <v>296</v>
      </c>
      <c r="C208" s="123">
        <v>1.5</v>
      </c>
      <c r="D208" s="48" t="s">
        <v>227</v>
      </c>
      <c r="E208" s="50" t="s">
        <v>461</v>
      </c>
      <c r="F208" s="64"/>
      <c r="G208" s="54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</row>
    <row r="209" spans="1:28" s="32" customFormat="1" ht="15.75" x14ac:dyDescent="0.25">
      <c r="A209" s="48">
        <v>84</v>
      </c>
      <c r="B209" s="51" t="s">
        <v>62</v>
      </c>
      <c r="C209" s="123">
        <v>1.4</v>
      </c>
      <c r="D209" s="50" t="s">
        <v>227</v>
      </c>
      <c r="E209" s="50" t="s">
        <v>461</v>
      </c>
      <c r="F209" s="64"/>
      <c r="G209" s="54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</row>
    <row r="210" spans="1:28" s="32" customFormat="1" ht="15.75" x14ac:dyDescent="0.25">
      <c r="A210" s="48">
        <v>85</v>
      </c>
      <c r="B210" s="51" t="s">
        <v>301</v>
      </c>
      <c r="C210" s="122">
        <v>2.93</v>
      </c>
      <c r="D210" s="99" t="s">
        <v>227</v>
      </c>
      <c r="E210" s="50" t="s">
        <v>461</v>
      </c>
      <c r="F210" s="64"/>
      <c r="G210" s="54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</row>
    <row r="211" spans="1:28" s="32" customFormat="1" ht="15.75" x14ac:dyDescent="0.25">
      <c r="A211" s="48">
        <v>86</v>
      </c>
      <c r="B211" s="84" t="s">
        <v>459</v>
      </c>
      <c r="C211" s="123">
        <v>4.1900000000000004</v>
      </c>
      <c r="D211" s="99" t="s">
        <v>227</v>
      </c>
      <c r="E211" s="50" t="s">
        <v>461</v>
      </c>
      <c r="F211" s="64"/>
      <c r="G211" s="54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</row>
    <row r="212" spans="1:28" s="32" customFormat="1" ht="15.75" x14ac:dyDescent="0.25">
      <c r="A212" s="48">
        <v>87</v>
      </c>
      <c r="B212" s="84" t="s">
        <v>648</v>
      </c>
      <c r="C212" s="123">
        <v>2</v>
      </c>
      <c r="D212" s="99" t="s">
        <v>227</v>
      </c>
      <c r="E212" s="50" t="s">
        <v>461</v>
      </c>
      <c r="F212" s="64"/>
      <c r="G212" s="54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</row>
    <row r="213" spans="1:28" s="32" customFormat="1" ht="15.75" x14ac:dyDescent="0.25">
      <c r="A213" s="48">
        <v>88</v>
      </c>
      <c r="B213" s="84" t="s">
        <v>649</v>
      </c>
      <c r="C213" s="123">
        <v>3.4</v>
      </c>
      <c r="D213" s="99" t="s">
        <v>227</v>
      </c>
      <c r="E213" s="50" t="s">
        <v>461</v>
      </c>
      <c r="F213" s="64"/>
      <c r="G213" s="54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</row>
    <row r="214" spans="1:28" s="32" customFormat="1" ht="15.75" x14ac:dyDescent="0.25">
      <c r="A214" s="48">
        <v>89</v>
      </c>
      <c r="B214" s="84" t="s">
        <v>650</v>
      </c>
      <c r="C214" s="123">
        <v>2.5</v>
      </c>
      <c r="D214" s="99" t="s">
        <v>227</v>
      </c>
      <c r="E214" s="50" t="s">
        <v>461</v>
      </c>
      <c r="F214" s="64"/>
      <c r="G214" s="54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</row>
    <row r="215" spans="1:28" s="32" customFormat="1" ht="15.75" x14ac:dyDescent="0.25">
      <c r="A215" s="48">
        <v>90</v>
      </c>
      <c r="B215" s="84" t="s">
        <v>651</v>
      </c>
      <c r="C215" s="123">
        <v>2</v>
      </c>
      <c r="D215" s="99" t="s">
        <v>227</v>
      </c>
      <c r="E215" s="50" t="s">
        <v>461</v>
      </c>
      <c r="F215" s="64"/>
      <c r="G215" s="54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</row>
    <row r="216" spans="1:28" s="32" customFormat="1" ht="31.5" x14ac:dyDescent="0.25">
      <c r="A216" s="48">
        <v>91</v>
      </c>
      <c r="B216" s="84" t="s">
        <v>947</v>
      </c>
      <c r="C216" s="123">
        <v>2</v>
      </c>
      <c r="D216" s="99" t="s">
        <v>227</v>
      </c>
      <c r="E216" s="50" t="s">
        <v>461</v>
      </c>
      <c r="F216" s="64"/>
      <c r="G216" s="54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</row>
    <row r="217" spans="1:28" s="32" customFormat="1" ht="15.75" x14ac:dyDescent="0.25">
      <c r="A217" s="48">
        <v>92</v>
      </c>
      <c r="B217" s="84" t="s">
        <v>652</v>
      </c>
      <c r="C217" s="123">
        <v>2.5</v>
      </c>
      <c r="D217" s="99" t="s">
        <v>227</v>
      </c>
      <c r="E217" s="50" t="s">
        <v>461</v>
      </c>
      <c r="F217" s="64"/>
      <c r="G217" s="54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</row>
    <row r="218" spans="1:28" s="32" customFormat="1" ht="15.75" x14ac:dyDescent="0.25">
      <c r="A218" s="48">
        <v>93</v>
      </c>
      <c r="B218" s="84" t="s">
        <v>653</v>
      </c>
      <c r="C218" s="123">
        <v>2.2000000000000002</v>
      </c>
      <c r="D218" s="99" t="s">
        <v>227</v>
      </c>
      <c r="E218" s="50" t="s">
        <v>461</v>
      </c>
      <c r="F218" s="64"/>
      <c r="G218" s="54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</row>
    <row r="219" spans="1:28" s="32" customFormat="1" ht="15.75" x14ac:dyDescent="0.25">
      <c r="A219" s="48">
        <v>94</v>
      </c>
      <c r="B219" s="84" t="s">
        <v>293</v>
      </c>
      <c r="C219" s="123">
        <v>8.6</v>
      </c>
      <c r="D219" s="99" t="s">
        <v>227</v>
      </c>
      <c r="E219" s="50" t="s">
        <v>461</v>
      </c>
      <c r="F219" s="64"/>
      <c r="G219" s="54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</row>
    <row r="220" spans="1:28" s="32" customFormat="1" ht="15.75" x14ac:dyDescent="0.25">
      <c r="A220" s="48">
        <v>95</v>
      </c>
      <c r="B220" s="84" t="s">
        <v>98</v>
      </c>
      <c r="C220" s="123">
        <v>1.3</v>
      </c>
      <c r="D220" s="99" t="s">
        <v>227</v>
      </c>
      <c r="E220" s="50" t="s">
        <v>461</v>
      </c>
      <c r="F220" s="64"/>
      <c r="G220" s="54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</row>
    <row r="221" spans="1:28" s="32" customFormat="1" ht="15.75" x14ac:dyDescent="0.25">
      <c r="A221" s="48">
        <v>96</v>
      </c>
      <c r="B221" s="84" t="s">
        <v>654</v>
      </c>
      <c r="C221" s="123">
        <v>2</v>
      </c>
      <c r="D221" s="99" t="s">
        <v>227</v>
      </c>
      <c r="E221" s="50" t="s">
        <v>461</v>
      </c>
      <c r="F221" s="64"/>
      <c r="G221" s="54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</row>
    <row r="222" spans="1:28" s="32" customFormat="1" ht="15.75" x14ac:dyDescent="0.25">
      <c r="A222" s="48">
        <v>97</v>
      </c>
      <c r="B222" s="84" t="s">
        <v>244</v>
      </c>
      <c r="C222" s="123">
        <v>2.2000000000000002</v>
      </c>
      <c r="D222" s="99" t="s">
        <v>227</v>
      </c>
      <c r="E222" s="50" t="s">
        <v>461</v>
      </c>
      <c r="F222" s="64"/>
      <c r="G222" s="54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</row>
    <row r="223" spans="1:28" s="32" customFormat="1" ht="15.75" x14ac:dyDescent="0.25">
      <c r="A223" s="48">
        <v>98</v>
      </c>
      <c r="B223" s="84" t="s">
        <v>297</v>
      </c>
      <c r="C223" s="123">
        <v>1.46</v>
      </c>
      <c r="D223" s="48" t="s">
        <v>298</v>
      </c>
      <c r="E223" s="50" t="s">
        <v>461</v>
      </c>
      <c r="F223" s="64"/>
      <c r="G223" s="54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</row>
    <row r="224" spans="1:28" s="32" customFormat="1" ht="15.75" x14ac:dyDescent="0.25">
      <c r="A224" s="48">
        <v>99</v>
      </c>
      <c r="B224" s="84" t="s">
        <v>299</v>
      </c>
      <c r="C224" s="123">
        <v>1.25</v>
      </c>
      <c r="D224" s="48" t="s">
        <v>298</v>
      </c>
      <c r="E224" s="50" t="s">
        <v>461</v>
      </c>
      <c r="F224" s="64"/>
      <c r="G224" s="54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</row>
    <row r="225" spans="1:28" s="32" customFormat="1" ht="15.75" x14ac:dyDescent="0.25">
      <c r="A225" s="48">
        <v>100</v>
      </c>
      <c r="B225" s="84" t="s">
        <v>302</v>
      </c>
      <c r="C225" s="123">
        <v>1.32</v>
      </c>
      <c r="D225" s="48" t="s">
        <v>303</v>
      </c>
      <c r="E225" s="50" t="s">
        <v>461</v>
      </c>
      <c r="F225" s="64"/>
      <c r="G225" s="54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</row>
    <row r="226" spans="1:28" s="32" customFormat="1" ht="15.75" x14ac:dyDescent="0.25">
      <c r="A226" s="48">
        <v>101</v>
      </c>
      <c r="B226" s="84" t="s">
        <v>304</v>
      </c>
      <c r="C226" s="123">
        <v>0.89</v>
      </c>
      <c r="D226" s="48" t="s">
        <v>303</v>
      </c>
      <c r="E226" s="50" t="s">
        <v>461</v>
      </c>
      <c r="F226" s="64"/>
      <c r="G226" s="54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</row>
    <row r="227" spans="1:28" s="32" customFormat="1" ht="15.75" x14ac:dyDescent="0.25">
      <c r="A227" s="48">
        <v>102</v>
      </c>
      <c r="B227" s="84" t="s">
        <v>305</v>
      </c>
      <c r="C227" s="123">
        <v>0.72</v>
      </c>
      <c r="D227" s="50" t="s">
        <v>303</v>
      </c>
      <c r="E227" s="50" t="s">
        <v>461</v>
      </c>
      <c r="F227" s="64"/>
      <c r="G227" s="54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</row>
    <row r="228" spans="1:28" s="32" customFormat="1" ht="15.75" x14ac:dyDescent="0.25">
      <c r="A228" s="48">
        <v>103</v>
      </c>
      <c r="B228" s="84" t="s">
        <v>306</v>
      </c>
      <c r="C228" s="123">
        <v>1.1200000000000001</v>
      </c>
      <c r="D228" s="48" t="s">
        <v>303</v>
      </c>
      <c r="E228" s="50" t="s">
        <v>461</v>
      </c>
      <c r="F228" s="64"/>
      <c r="G228" s="54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</row>
    <row r="229" spans="1:28" s="32" customFormat="1" ht="15.75" x14ac:dyDescent="0.25">
      <c r="A229" s="48">
        <v>104</v>
      </c>
      <c r="B229" s="84" t="s">
        <v>307</v>
      </c>
      <c r="C229" s="123">
        <v>1</v>
      </c>
      <c r="D229" s="48" t="s">
        <v>303</v>
      </c>
      <c r="E229" s="50" t="s">
        <v>461</v>
      </c>
      <c r="F229" s="64"/>
      <c r="G229" s="54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</row>
    <row r="230" spans="1:28" s="32" customFormat="1" ht="15.75" x14ac:dyDescent="0.25">
      <c r="A230" s="48">
        <v>105</v>
      </c>
      <c r="B230" s="84" t="s">
        <v>308</v>
      </c>
      <c r="C230" s="123">
        <v>1.35</v>
      </c>
      <c r="D230" s="50" t="s">
        <v>303</v>
      </c>
      <c r="E230" s="50" t="s">
        <v>461</v>
      </c>
      <c r="F230" s="64"/>
      <c r="G230" s="54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</row>
    <row r="231" spans="1:28" s="32" customFormat="1" ht="15.75" x14ac:dyDescent="0.25">
      <c r="A231" s="48">
        <v>106</v>
      </c>
      <c r="B231" s="84" t="s">
        <v>39</v>
      </c>
      <c r="C231" s="123">
        <v>1.95</v>
      </c>
      <c r="D231" s="50" t="s">
        <v>303</v>
      </c>
      <c r="E231" s="50" t="s">
        <v>461</v>
      </c>
      <c r="F231" s="64"/>
      <c r="G231" s="54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</row>
    <row r="232" spans="1:28" s="32" customFormat="1" ht="15.75" x14ac:dyDescent="0.25">
      <c r="A232" s="48">
        <v>107</v>
      </c>
      <c r="B232" s="51" t="s">
        <v>309</v>
      </c>
      <c r="C232" s="123">
        <v>0.6</v>
      </c>
      <c r="D232" s="48" t="s">
        <v>303</v>
      </c>
      <c r="E232" s="50" t="s">
        <v>461</v>
      </c>
      <c r="F232" s="64"/>
      <c r="G232" s="54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</row>
    <row r="233" spans="1:28" s="32" customFormat="1" ht="15.75" x14ac:dyDescent="0.25">
      <c r="A233" s="48">
        <v>108</v>
      </c>
      <c r="B233" s="51" t="s">
        <v>310</v>
      </c>
      <c r="C233" s="123">
        <v>2.21</v>
      </c>
      <c r="D233" s="48" t="s">
        <v>303</v>
      </c>
      <c r="E233" s="50" t="s">
        <v>461</v>
      </c>
      <c r="F233" s="64"/>
      <c r="G233" s="54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</row>
    <row r="234" spans="1:28" s="32" customFormat="1" ht="15.75" x14ac:dyDescent="0.25">
      <c r="A234" s="48">
        <v>109</v>
      </c>
      <c r="B234" s="84" t="s">
        <v>311</v>
      </c>
      <c r="C234" s="122">
        <v>1.85</v>
      </c>
      <c r="D234" s="48" t="s">
        <v>303</v>
      </c>
      <c r="E234" s="50" t="s">
        <v>461</v>
      </c>
      <c r="F234" s="64"/>
      <c r="G234" s="54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</row>
    <row r="235" spans="1:28" s="32" customFormat="1" ht="15.75" x14ac:dyDescent="0.25">
      <c r="A235" s="48">
        <v>110</v>
      </c>
      <c r="B235" s="84" t="s">
        <v>312</v>
      </c>
      <c r="C235" s="122">
        <v>4.2300000000000004</v>
      </c>
      <c r="D235" s="48" t="s">
        <v>303</v>
      </c>
      <c r="E235" s="50" t="s">
        <v>461</v>
      </c>
      <c r="F235" s="64"/>
      <c r="G235" s="54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</row>
    <row r="236" spans="1:28" s="32" customFormat="1" ht="15.75" x14ac:dyDescent="0.25">
      <c r="A236" s="48">
        <v>111</v>
      </c>
      <c r="B236" s="84" t="s">
        <v>313</v>
      </c>
      <c r="C236" s="122">
        <v>9</v>
      </c>
      <c r="D236" s="50" t="s">
        <v>303</v>
      </c>
      <c r="E236" s="50" t="s">
        <v>461</v>
      </c>
      <c r="F236" s="64"/>
      <c r="G236" s="54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</row>
    <row r="237" spans="1:28" s="32" customFormat="1" ht="15.75" x14ac:dyDescent="0.25">
      <c r="A237" s="48">
        <v>112</v>
      </c>
      <c r="B237" s="51" t="s">
        <v>314</v>
      </c>
      <c r="C237" s="123">
        <v>1.23</v>
      </c>
      <c r="D237" s="50" t="s">
        <v>303</v>
      </c>
      <c r="E237" s="50" t="s">
        <v>461</v>
      </c>
      <c r="F237" s="64"/>
      <c r="G237" s="54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</row>
    <row r="238" spans="1:28" s="32" customFormat="1" ht="15.75" x14ac:dyDescent="0.25">
      <c r="A238" s="48">
        <v>113</v>
      </c>
      <c r="B238" s="51" t="s">
        <v>315</v>
      </c>
      <c r="C238" s="123">
        <v>1.5</v>
      </c>
      <c r="D238" s="50" t="s">
        <v>303</v>
      </c>
      <c r="E238" s="50" t="s">
        <v>461</v>
      </c>
      <c r="F238" s="64"/>
      <c r="G238" s="54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</row>
    <row r="239" spans="1:28" s="32" customFormat="1" ht="15.75" x14ac:dyDescent="0.25">
      <c r="A239" s="48">
        <v>114</v>
      </c>
      <c r="B239" s="51" t="s">
        <v>948</v>
      </c>
      <c r="C239" s="123">
        <v>1.08</v>
      </c>
      <c r="D239" s="48" t="s">
        <v>303</v>
      </c>
      <c r="E239" s="50" t="s">
        <v>461</v>
      </c>
      <c r="F239" s="64"/>
      <c r="G239" s="54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</row>
    <row r="240" spans="1:28" s="32" customFormat="1" ht="15.75" x14ac:dyDescent="0.25">
      <c r="A240" s="48">
        <v>115</v>
      </c>
      <c r="B240" s="51" t="s">
        <v>316</v>
      </c>
      <c r="C240" s="123">
        <v>1.86</v>
      </c>
      <c r="D240" s="50" t="s">
        <v>303</v>
      </c>
      <c r="E240" s="50" t="s">
        <v>461</v>
      </c>
      <c r="F240" s="64"/>
      <c r="G240" s="54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</row>
    <row r="241" spans="1:28" s="32" customFormat="1" ht="15.75" x14ac:dyDescent="0.25">
      <c r="A241" s="48">
        <v>116</v>
      </c>
      <c r="B241" s="84" t="s">
        <v>949</v>
      </c>
      <c r="C241" s="123">
        <v>5.53</v>
      </c>
      <c r="D241" s="48" t="s">
        <v>318</v>
      </c>
      <c r="E241" s="50" t="s">
        <v>461</v>
      </c>
      <c r="F241" s="64"/>
      <c r="G241" s="54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</row>
    <row r="242" spans="1:28" s="32" customFormat="1" ht="15.75" x14ac:dyDescent="0.25">
      <c r="A242" s="48">
        <v>117</v>
      </c>
      <c r="B242" s="84" t="s">
        <v>319</v>
      </c>
      <c r="C242" s="123">
        <v>6.5</v>
      </c>
      <c r="D242" s="48" t="s">
        <v>318</v>
      </c>
      <c r="E242" s="50" t="s">
        <v>461</v>
      </c>
      <c r="F242" s="64"/>
      <c r="G242" s="54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</row>
    <row r="243" spans="1:28" s="32" customFormat="1" ht="15.75" x14ac:dyDescent="0.25">
      <c r="A243" s="48">
        <v>118</v>
      </c>
      <c r="B243" s="84" t="s">
        <v>320</v>
      </c>
      <c r="C243" s="123">
        <v>6</v>
      </c>
      <c r="D243" s="50" t="s">
        <v>318</v>
      </c>
      <c r="E243" s="50" t="s">
        <v>461</v>
      </c>
      <c r="F243" s="64"/>
      <c r="G243" s="54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</row>
    <row r="244" spans="1:28" s="32" customFormat="1" ht="15.75" x14ac:dyDescent="0.25">
      <c r="A244" s="48">
        <v>119</v>
      </c>
      <c r="B244" s="51" t="s">
        <v>321</v>
      </c>
      <c r="C244" s="123">
        <v>1.89</v>
      </c>
      <c r="D244" s="50" t="s">
        <v>318</v>
      </c>
      <c r="E244" s="50" t="s">
        <v>461</v>
      </c>
      <c r="F244" s="64"/>
      <c r="G244" s="54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</row>
    <row r="245" spans="1:28" s="32" customFormat="1" ht="15.75" x14ac:dyDescent="0.25">
      <c r="A245" s="48">
        <v>120</v>
      </c>
      <c r="B245" s="84" t="s">
        <v>322</v>
      </c>
      <c r="C245" s="123">
        <v>8.67</v>
      </c>
      <c r="D245" s="48" t="s">
        <v>318</v>
      </c>
      <c r="E245" s="50" t="s">
        <v>461</v>
      </c>
      <c r="F245" s="64"/>
      <c r="G245" s="54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</row>
    <row r="246" spans="1:28" s="32" customFormat="1" ht="15.75" x14ac:dyDescent="0.25">
      <c r="A246" s="48">
        <v>121</v>
      </c>
      <c r="B246" s="51" t="s">
        <v>694</v>
      </c>
      <c r="C246" s="123">
        <v>9.5</v>
      </c>
      <c r="D246" s="48" t="s">
        <v>318</v>
      </c>
      <c r="E246" s="50" t="s">
        <v>461</v>
      </c>
      <c r="F246" s="64"/>
      <c r="G246" s="54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59"/>
    </row>
    <row r="247" spans="1:28" s="32" customFormat="1" ht="15.75" x14ac:dyDescent="0.25">
      <c r="A247" s="48">
        <v>122</v>
      </c>
      <c r="B247" s="84" t="s">
        <v>325</v>
      </c>
      <c r="C247" s="123">
        <v>9</v>
      </c>
      <c r="D247" s="50" t="s">
        <v>318</v>
      </c>
      <c r="E247" s="50" t="s">
        <v>461</v>
      </c>
      <c r="F247" s="64"/>
      <c r="G247" s="54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</row>
    <row r="248" spans="1:28" s="32" customFormat="1" ht="15.75" x14ac:dyDescent="0.25">
      <c r="A248" s="48">
        <v>123</v>
      </c>
      <c r="B248" s="84" t="s">
        <v>324</v>
      </c>
      <c r="C248" s="123">
        <v>4.9000000000000004</v>
      </c>
      <c r="D248" s="50" t="s">
        <v>318</v>
      </c>
      <c r="E248" s="50" t="s">
        <v>461</v>
      </c>
      <c r="F248" s="64"/>
      <c r="G248" s="54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</row>
    <row r="249" spans="1:28" s="32" customFormat="1" ht="15.75" x14ac:dyDescent="0.25">
      <c r="A249" s="48">
        <v>124</v>
      </c>
      <c r="B249" s="51" t="s">
        <v>327</v>
      </c>
      <c r="C249" s="123">
        <v>6</v>
      </c>
      <c r="D249" s="50" t="s">
        <v>318</v>
      </c>
      <c r="E249" s="50" t="s">
        <v>461</v>
      </c>
      <c r="F249" s="64"/>
      <c r="G249" s="54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59"/>
    </row>
    <row r="250" spans="1:28" s="32" customFormat="1" ht="15.75" x14ac:dyDescent="0.25">
      <c r="A250" s="48">
        <v>125</v>
      </c>
      <c r="B250" s="51" t="s">
        <v>328</v>
      </c>
      <c r="C250" s="123">
        <v>2.95</v>
      </c>
      <c r="D250" s="50" t="s">
        <v>318</v>
      </c>
      <c r="E250" s="50" t="s">
        <v>461</v>
      </c>
      <c r="F250" s="64"/>
      <c r="G250" s="54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59"/>
    </row>
    <row r="251" spans="1:28" s="32" customFormat="1" ht="15.75" x14ac:dyDescent="0.25">
      <c r="A251" s="48">
        <v>126</v>
      </c>
      <c r="B251" s="51" t="s">
        <v>329</v>
      </c>
      <c r="C251" s="123">
        <v>2</v>
      </c>
      <c r="D251" s="48" t="s">
        <v>318</v>
      </c>
      <c r="E251" s="50" t="s">
        <v>461</v>
      </c>
      <c r="F251" s="64"/>
      <c r="G251" s="54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59"/>
    </row>
    <row r="252" spans="1:28" s="32" customFormat="1" ht="15.75" x14ac:dyDescent="0.25">
      <c r="A252" s="48">
        <v>127</v>
      </c>
      <c r="B252" s="84" t="s">
        <v>331</v>
      </c>
      <c r="C252" s="123">
        <v>2.52</v>
      </c>
      <c r="D252" s="48" t="s">
        <v>318</v>
      </c>
      <c r="E252" s="50" t="s">
        <v>461</v>
      </c>
      <c r="F252" s="64"/>
      <c r="G252" s="54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</row>
    <row r="253" spans="1:28" s="32" customFormat="1" ht="15.75" x14ac:dyDescent="0.25">
      <c r="A253" s="48">
        <v>128</v>
      </c>
      <c r="B253" s="84" t="s">
        <v>5</v>
      </c>
      <c r="C253" s="123">
        <v>4.82</v>
      </c>
      <c r="D253" s="48" t="s">
        <v>318</v>
      </c>
      <c r="E253" s="50" t="s">
        <v>461</v>
      </c>
      <c r="F253" s="64"/>
      <c r="G253" s="54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</row>
    <row r="254" spans="1:28" s="32" customFormat="1" ht="15.75" x14ac:dyDescent="0.25">
      <c r="A254" s="48">
        <v>129</v>
      </c>
      <c r="B254" s="84" t="s">
        <v>135</v>
      </c>
      <c r="C254" s="123">
        <v>2</v>
      </c>
      <c r="D254" s="48" t="s">
        <v>318</v>
      </c>
      <c r="E254" s="50" t="s">
        <v>461</v>
      </c>
      <c r="F254" s="64"/>
      <c r="G254" s="54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59"/>
    </row>
    <row r="255" spans="1:28" s="32" customFormat="1" ht="15.75" x14ac:dyDescent="0.25">
      <c r="A255" s="48">
        <v>130</v>
      </c>
      <c r="B255" s="84" t="s">
        <v>6</v>
      </c>
      <c r="C255" s="123">
        <v>3</v>
      </c>
      <c r="D255" s="48" t="s">
        <v>318</v>
      </c>
      <c r="E255" s="50" t="s">
        <v>461</v>
      </c>
      <c r="F255" s="64"/>
      <c r="G255" s="54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</row>
    <row r="256" spans="1:28" s="32" customFormat="1" ht="15.75" x14ac:dyDescent="0.25">
      <c r="A256" s="48">
        <v>131</v>
      </c>
      <c r="B256" s="84" t="s">
        <v>332</v>
      </c>
      <c r="C256" s="123">
        <v>4</v>
      </c>
      <c r="D256" s="50" t="s">
        <v>318</v>
      </c>
      <c r="E256" s="50" t="s">
        <v>461</v>
      </c>
      <c r="F256" s="64"/>
      <c r="G256" s="54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  <c r="AB256" s="59"/>
    </row>
    <row r="257" spans="1:28" s="32" customFormat="1" ht="15.75" x14ac:dyDescent="0.25">
      <c r="A257" s="48">
        <v>132</v>
      </c>
      <c r="B257" s="51" t="s">
        <v>333</v>
      </c>
      <c r="C257" s="123">
        <v>1.5</v>
      </c>
      <c r="D257" s="48" t="s">
        <v>334</v>
      </c>
      <c r="E257" s="50" t="s">
        <v>461</v>
      </c>
      <c r="F257" s="64"/>
      <c r="G257" s="54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59"/>
    </row>
    <row r="258" spans="1:28" s="32" customFormat="1" ht="15.75" x14ac:dyDescent="0.25">
      <c r="A258" s="48">
        <v>133</v>
      </c>
      <c r="B258" s="51" t="s">
        <v>335</v>
      </c>
      <c r="C258" s="123">
        <v>0.5</v>
      </c>
      <c r="D258" s="48" t="s">
        <v>318</v>
      </c>
      <c r="E258" s="50" t="s">
        <v>461</v>
      </c>
      <c r="F258" s="64"/>
      <c r="G258" s="54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  <c r="AB258" s="59"/>
    </row>
    <row r="259" spans="1:28" s="32" customFormat="1" ht="15.75" x14ac:dyDescent="0.25">
      <c r="A259" s="48">
        <v>134</v>
      </c>
      <c r="B259" s="51" t="s">
        <v>336</v>
      </c>
      <c r="C259" s="123">
        <v>1.5</v>
      </c>
      <c r="D259" s="50" t="s">
        <v>318</v>
      </c>
      <c r="E259" s="50" t="s">
        <v>461</v>
      </c>
      <c r="F259" s="64"/>
      <c r="G259" s="54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</row>
    <row r="260" spans="1:28" s="32" customFormat="1" ht="15.75" x14ac:dyDescent="0.25">
      <c r="A260" s="48">
        <v>135</v>
      </c>
      <c r="B260" s="84" t="s">
        <v>337</v>
      </c>
      <c r="C260" s="123">
        <v>10</v>
      </c>
      <c r="D260" s="50" t="s">
        <v>318</v>
      </c>
      <c r="E260" s="50" t="s">
        <v>461</v>
      </c>
      <c r="F260" s="64"/>
      <c r="G260" s="54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59"/>
    </row>
    <row r="261" spans="1:28" s="32" customFormat="1" ht="15.75" x14ac:dyDescent="0.25">
      <c r="A261" s="48">
        <v>136</v>
      </c>
      <c r="B261" s="84" t="s">
        <v>281</v>
      </c>
      <c r="C261" s="123">
        <v>9.1999999999999993</v>
      </c>
      <c r="D261" s="48" t="s">
        <v>318</v>
      </c>
      <c r="E261" s="50" t="s">
        <v>461</v>
      </c>
      <c r="F261" s="64"/>
      <c r="G261" s="54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59"/>
    </row>
    <row r="262" spans="1:28" s="32" customFormat="1" ht="15.75" x14ac:dyDescent="0.25">
      <c r="A262" s="48">
        <v>137</v>
      </c>
      <c r="B262" s="84" t="s">
        <v>338</v>
      </c>
      <c r="C262" s="123">
        <v>7</v>
      </c>
      <c r="D262" s="48" t="s">
        <v>318</v>
      </c>
      <c r="E262" s="50" t="s">
        <v>461</v>
      </c>
      <c r="F262" s="64"/>
      <c r="G262" s="54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  <c r="AB262" s="59"/>
    </row>
    <row r="263" spans="1:28" s="32" customFormat="1" ht="15.75" x14ac:dyDescent="0.25">
      <c r="A263" s="48">
        <v>138</v>
      </c>
      <c r="B263" s="84" t="s">
        <v>339</v>
      </c>
      <c r="C263" s="123">
        <v>6</v>
      </c>
      <c r="D263" s="48" t="s">
        <v>318</v>
      </c>
      <c r="E263" s="50" t="s">
        <v>461</v>
      </c>
      <c r="F263" s="64"/>
      <c r="G263" s="54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59"/>
    </row>
    <row r="264" spans="1:28" s="32" customFormat="1" ht="15.75" x14ac:dyDescent="0.25">
      <c r="A264" s="48">
        <v>139</v>
      </c>
      <c r="B264" s="84" t="s">
        <v>340</v>
      </c>
      <c r="C264" s="123">
        <v>3</v>
      </c>
      <c r="D264" s="48" t="s">
        <v>318</v>
      </c>
      <c r="E264" s="50" t="s">
        <v>461</v>
      </c>
      <c r="F264" s="64"/>
      <c r="G264" s="54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  <c r="AB264" s="59"/>
    </row>
    <row r="265" spans="1:28" s="32" customFormat="1" ht="15.75" x14ac:dyDescent="0.25">
      <c r="A265" s="48">
        <v>140</v>
      </c>
      <c r="B265" s="84" t="s">
        <v>341</v>
      </c>
      <c r="C265" s="123">
        <v>3</v>
      </c>
      <c r="D265" s="48" t="s">
        <v>318</v>
      </c>
      <c r="E265" s="50" t="s">
        <v>461</v>
      </c>
      <c r="F265" s="64"/>
      <c r="G265" s="54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59"/>
    </row>
    <row r="266" spans="1:28" s="32" customFormat="1" ht="15.75" x14ac:dyDescent="0.25">
      <c r="A266" s="48">
        <v>141</v>
      </c>
      <c r="B266" s="84" t="s">
        <v>342</v>
      </c>
      <c r="C266" s="123">
        <v>6.5</v>
      </c>
      <c r="D266" s="48" t="s">
        <v>318</v>
      </c>
      <c r="E266" s="50" t="s">
        <v>461</v>
      </c>
      <c r="F266" s="64"/>
      <c r="G266" s="54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59"/>
    </row>
    <row r="267" spans="1:28" s="32" customFormat="1" ht="15.75" x14ac:dyDescent="0.25">
      <c r="A267" s="48">
        <v>142</v>
      </c>
      <c r="B267" s="84" t="s">
        <v>234</v>
      </c>
      <c r="C267" s="123">
        <v>8</v>
      </c>
      <c r="D267" s="48" t="s">
        <v>318</v>
      </c>
      <c r="E267" s="50" t="s">
        <v>461</v>
      </c>
      <c r="F267" s="64"/>
      <c r="G267" s="54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59"/>
    </row>
    <row r="268" spans="1:28" s="32" customFormat="1" ht="15.75" x14ac:dyDescent="0.25">
      <c r="A268" s="48">
        <v>143</v>
      </c>
      <c r="B268" s="84" t="s">
        <v>343</v>
      </c>
      <c r="C268" s="123">
        <v>2.85</v>
      </c>
      <c r="D268" s="48" t="s">
        <v>318</v>
      </c>
      <c r="E268" s="50" t="s">
        <v>461</v>
      </c>
      <c r="F268" s="64"/>
      <c r="G268" s="54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  <c r="AB268" s="59"/>
    </row>
    <row r="269" spans="1:28" s="32" customFormat="1" ht="15.75" x14ac:dyDescent="0.25">
      <c r="A269" s="48">
        <v>144</v>
      </c>
      <c r="B269" s="84" t="s">
        <v>344</v>
      </c>
      <c r="C269" s="123">
        <v>6.5</v>
      </c>
      <c r="D269" s="48" t="s">
        <v>318</v>
      </c>
      <c r="E269" s="50" t="s">
        <v>461</v>
      </c>
      <c r="F269" s="64"/>
      <c r="G269" s="54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9"/>
    </row>
    <row r="270" spans="1:28" s="32" customFormat="1" ht="15.75" x14ac:dyDescent="0.25">
      <c r="A270" s="48">
        <v>145</v>
      </c>
      <c r="B270" s="84" t="s">
        <v>655</v>
      </c>
      <c r="C270" s="123">
        <v>5</v>
      </c>
      <c r="D270" s="48" t="s">
        <v>318</v>
      </c>
      <c r="E270" s="50" t="s">
        <v>461</v>
      </c>
      <c r="F270" s="64"/>
      <c r="G270" s="54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  <c r="AB270" s="59"/>
    </row>
    <row r="271" spans="1:28" s="32" customFormat="1" ht="15.75" x14ac:dyDescent="0.25">
      <c r="A271" s="48">
        <v>146</v>
      </c>
      <c r="B271" s="84" t="s">
        <v>345</v>
      </c>
      <c r="C271" s="123">
        <v>1</v>
      </c>
      <c r="D271" s="48" t="s">
        <v>318</v>
      </c>
      <c r="E271" s="50" t="s">
        <v>461</v>
      </c>
      <c r="F271" s="64"/>
      <c r="G271" s="54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  <c r="AB271" s="59"/>
    </row>
    <row r="272" spans="1:28" s="32" customFormat="1" ht="15.75" x14ac:dyDescent="0.25">
      <c r="A272" s="48">
        <v>147</v>
      </c>
      <c r="B272" s="51" t="s">
        <v>346</v>
      </c>
      <c r="C272" s="123">
        <v>0.83</v>
      </c>
      <c r="D272" s="48" t="s">
        <v>318</v>
      </c>
      <c r="E272" s="50" t="s">
        <v>461</v>
      </c>
      <c r="F272" s="64"/>
      <c r="G272" s="54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59"/>
    </row>
    <row r="273" spans="1:28" s="32" customFormat="1" ht="15.75" x14ac:dyDescent="0.25">
      <c r="A273" s="48">
        <v>148</v>
      </c>
      <c r="B273" s="84" t="s">
        <v>950</v>
      </c>
      <c r="C273" s="123">
        <v>4.13</v>
      </c>
      <c r="D273" s="48" t="s">
        <v>318</v>
      </c>
      <c r="E273" s="50" t="s">
        <v>461</v>
      </c>
      <c r="F273" s="64"/>
      <c r="G273" s="54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  <c r="AB273" s="59"/>
    </row>
    <row r="274" spans="1:28" s="32" customFormat="1" ht="15.75" x14ac:dyDescent="0.25">
      <c r="A274" s="48">
        <v>149</v>
      </c>
      <c r="B274" s="51" t="s">
        <v>347</v>
      </c>
      <c r="C274" s="123">
        <v>9</v>
      </c>
      <c r="D274" s="48" t="s">
        <v>318</v>
      </c>
      <c r="E274" s="50" t="s">
        <v>461</v>
      </c>
      <c r="F274" s="64"/>
      <c r="G274" s="54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59"/>
      <c r="AB274" s="59"/>
    </row>
    <row r="275" spans="1:28" s="32" customFormat="1" ht="15.75" x14ac:dyDescent="0.25">
      <c r="A275" s="48">
        <v>150</v>
      </c>
      <c r="B275" s="84" t="s">
        <v>348</v>
      </c>
      <c r="C275" s="123">
        <v>4.16</v>
      </c>
      <c r="D275" s="48" t="s">
        <v>318</v>
      </c>
      <c r="E275" s="50" t="s">
        <v>461</v>
      </c>
      <c r="F275" s="64"/>
      <c r="G275" s="54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  <c r="AB275" s="59"/>
    </row>
    <row r="276" spans="1:28" s="32" customFormat="1" ht="15.75" x14ac:dyDescent="0.25">
      <c r="A276" s="48">
        <v>151</v>
      </c>
      <c r="B276" s="84" t="s">
        <v>349</v>
      </c>
      <c r="C276" s="123">
        <v>2</v>
      </c>
      <c r="D276" s="50" t="s">
        <v>318</v>
      </c>
      <c r="E276" s="50" t="s">
        <v>461</v>
      </c>
      <c r="F276" s="64"/>
      <c r="G276" s="54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  <c r="AB276" s="59"/>
    </row>
    <row r="277" spans="1:28" s="32" customFormat="1" ht="15.75" x14ac:dyDescent="0.25">
      <c r="A277" s="48">
        <v>152</v>
      </c>
      <c r="B277" s="51" t="s">
        <v>951</v>
      </c>
      <c r="C277" s="123">
        <v>3.1</v>
      </c>
      <c r="D277" s="50" t="s">
        <v>318</v>
      </c>
      <c r="E277" s="50" t="s">
        <v>461</v>
      </c>
      <c r="F277" s="64"/>
      <c r="G277" s="54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59"/>
    </row>
    <row r="278" spans="1:28" s="32" customFormat="1" ht="15.75" x14ac:dyDescent="0.25">
      <c r="A278" s="48">
        <v>153</v>
      </c>
      <c r="B278" s="84" t="s">
        <v>350</v>
      </c>
      <c r="C278" s="123">
        <v>8</v>
      </c>
      <c r="D278" s="48" t="s">
        <v>318</v>
      </c>
      <c r="E278" s="50" t="s">
        <v>461</v>
      </c>
      <c r="F278" s="64"/>
      <c r="G278" s="54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</row>
    <row r="279" spans="1:28" s="32" customFormat="1" ht="15.75" x14ac:dyDescent="0.25">
      <c r="A279" s="48">
        <v>154</v>
      </c>
      <c r="B279" s="51" t="s">
        <v>351</v>
      </c>
      <c r="C279" s="123">
        <v>29.17</v>
      </c>
      <c r="D279" s="48" t="s">
        <v>318</v>
      </c>
      <c r="E279" s="50" t="s">
        <v>461</v>
      </c>
      <c r="F279" s="64"/>
      <c r="G279" s="54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</row>
    <row r="280" spans="1:28" s="32" customFormat="1" ht="15.75" x14ac:dyDescent="0.25">
      <c r="A280" s="48">
        <v>155</v>
      </c>
      <c r="B280" s="84" t="s">
        <v>352</v>
      </c>
      <c r="C280" s="123">
        <v>6.16</v>
      </c>
      <c r="D280" s="50" t="s">
        <v>318</v>
      </c>
      <c r="E280" s="50" t="s">
        <v>461</v>
      </c>
      <c r="F280" s="64"/>
      <c r="G280" s="54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</row>
    <row r="281" spans="1:28" s="32" customFormat="1" ht="15.75" x14ac:dyDescent="0.25">
      <c r="A281" s="48">
        <v>156</v>
      </c>
      <c r="B281" s="51" t="s">
        <v>353</v>
      </c>
      <c r="C281" s="123">
        <v>5.5</v>
      </c>
      <c r="D281" s="48" t="s">
        <v>318</v>
      </c>
      <c r="E281" s="50" t="s">
        <v>461</v>
      </c>
      <c r="F281" s="64"/>
      <c r="G281" s="54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</row>
    <row r="282" spans="1:28" s="32" customFormat="1" ht="15.75" x14ac:dyDescent="0.25">
      <c r="A282" s="48">
        <v>157</v>
      </c>
      <c r="B282" s="51" t="s">
        <v>359</v>
      </c>
      <c r="C282" s="123">
        <v>8.5</v>
      </c>
      <c r="D282" s="48" t="s">
        <v>318</v>
      </c>
      <c r="E282" s="50" t="s">
        <v>461</v>
      </c>
      <c r="F282" s="64"/>
      <c r="G282" s="54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59"/>
      <c r="AB282" s="59"/>
    </row>
    <row r="283" spans="1:28" s="32" customFormat="1" ht="15.75" x14ac:dyDescent="0.25">
      <c r="A283" s="48">
        <v>158</v>
      </c>
      <c r="B283" s="84" t="s">
        <v>360</v>
      </c>
      <c r="C283" s="123">
        <v>1.5</v>
      </c>
      <c r="D283" s="50" t="s">
        <v>318</v>
      </c>
      <c r="E283" s="50" t="s">
        <v>461</v>
      </c>
      <c r="F283" s="64"/>
      <c r="G283" s="54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  <c r="AB283" s="59"/>
    </row>
    <row r="284" spans="1:28" s="32" customFormat="1" ht="15.75" x14ac:dyDescent="0.25">
      <c r="A284" s="48">
        <v>159</v>
      </c>
      <c r="B284" s="51" t="s">
        <v>361</v>
      </c>
      <c r="C284" s="123">
        <v>10</v>
      </c>
      <c r="D284" s="50" t="s">
        <v>318</v>
      </c>
      <c r="E284" s="50" t="s">
        <v>461</v>
      </c>
      <c r="F284" s="64"/>
      <c r="G284" s="54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59"/>
      <c r="AB284" s="59"/>
    </row>
    <row r="285" spans="1:28" s="32" customFormat="1" ht="15.75" x14ac:dyDescent="0.25">
      <c r="A285" s="48">
        <v>160</v>
      </c>
      <c r="B285" s="84" t="s">
        <v>326</v>
      </c>
      <c r="C285" s="123">
        <v>7</v>
      </c>
      <c r="D285" s="50" t="s">
        <v>318</v>
      </c>
      <c r="E285" s="50" t="s">
        <v>461</v>
      </c>
      <c r="F285" s="64"/>
      <c r="G285" s="54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59"/>
      <c r="AB285" s="59"/>
    </row>
    <row r="286" spans="1:28" s="32" customFormat="1" ht="15.75" x14ac:dyDescent="0.25">
      <c r="A286" s="48">
        <v>161</v>
      </c>
      <c r="B286" s="84" t="s">
        <v>362</v>
      </c>
      <c r="C286" s="123">
        <v>0.98</v>
      </c>
      <c r="D286" s="50" t="s">
        <v>318</v>
      </c>
      <c r="E286" s="50" t="s">
        <v>461</v>
      </c>
      <c r="F286" s="64"/>
      <c r="G286" s="54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59"/>
    </row>
    <row r="287" spans="1:28" s="32" customFormat="1" ht="31.5" x14ac:dyDescent="0.25">
      <c r="A287" s="48">
        <v>162</v>
      </c>
      <c r="B287" s="84" t="s">
        <v>952</v>
      </c>
      <c r="C287" s="123">
        <v>6</v>
      </c>
      <c r="D287" s="48" t="s">
        <v>318</v>
      </c>
      <c r="E287" s="50" t="s">
        <v>461</v>
      </c>
      <c r="F287" s="64"/>
      <c r="G287" s="54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  <c r="AB287" s="59"/>
    </row>
    <row r="288" spans="1:28" s="32" customFormat="1" ht="15.75" x14ac:dyDescent="0.25">
      <c r="A288" s="48">
        <v>163</v>
      </c>
      <c r="B288" s="84" t="s">
        <v>363</v>
      </c>
      <c r="C288" s="123">
        <v>4.68</v>
      </c>
      <c r="D288" s="50" t="s">
        <v>318</v>
      </c>
      <c r="E288" s="50" t="s">
        <v>461</v>
      </c>
      <c r="F288" s="64"/>
      <c r="G288" s="54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  <c r="AB288" s="59"/>
    </row>
    <row r="289" spans="1:28" s="32" customFormat="1" ht="15.75" x14ac:dyDescent="0.25">
      <c r="A289" s="48">
        <v>164</v>
      </c>
      <c r="B289" s="51" t="s">
        <v>135</v>
      </c>
      <c r="C289" s="123">
        <v>1.1000000000000001</v>
      </c>
      <c r="D289" s="48" t="s">
        <v>318</v>
      </c>
      <c r="E289" s="50" t="s">
        <v>461</v>
      </c>
      <c r="F289" s="64"/>
      <c r="G289" s="54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</row>
    <row r="290" spans="1:28" s="32" customFormat="1" ht="15.75" x14ac:dyDescent="0.25">
      <c r="A290" s="48">
        <v>165</v>
      </c>
      <c r="B290" s="84" t="s">
        <v>367</v>
      </c>
      <c r="C290" s="123">
        <v>20</v>
      </c>
      <c r="D290" s="50" t="s">
        <v>318</v>
      </c>
      <c r="E290" s="50" t="s">
        <v>461</v>
      </c>
      <c r="F290" s="64"/>
      <c r="G290" s="54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  <c r="AB290" s="59"/>
    </row>
    <row r="291" spans="1:28" s="32" customFormat="1" ht="15.75" x14ac:dyDescent="0.25">
      <c r="A291" s="48">
        <v>166</v>
      </c>
      <c r="B291" s="84" t="s">
        <v>368</v>
      </c>
      <c r="C291" s="123">
        <v>1.5</v>
      </c>
      <c r="D291" s="48" t="s">
        <v>318</v>
      </c>
      <c r="E291" s="50" t="s">
        <v>461</v>
      </c>
      <c r="F291" s="64"/>
      <c r="G291" s="54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</row>
    <row r="292" spans="1:28" s="32" customFormat="1" ht="15.75" x14ac:dyDescent="0.25">
      <c r="A292" s="48">
        <v>167</v>
      </c>
      <c r="B292" s="84" t="s">
        <v>369</v>
      </c>
      <c r="C292" s="123">
        <v>10.09</v>
      </c>
      <c r="D292" s="50" t="s">
        <v>318</v>
      </c>
      <c r="E292" s="50" t="s">
        <v>461</v>
      </c>
      <c r="F292" s="64"/>
      <c r="G292" s="54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59"/>
      <c r="AB292" s="59"/>
    </row>
    <row r="293" spans="1:28" s="32" customFormat="1" ht="15.75" x14ac:dyDescent="0.25">
      <c r="A293" s="48">
        <v>168</v>
      </c>
      <c r="B293" s="84" t="s">
        <v>370</v>
      </c>
      <c r="C293" s="123">
        <v>5.5</v>
      </c>
      <c r="D293" s="48" t="s">
        <v>318</v>
      </c>
      <c r="E293" s="50" t="s">
        <v>461</v>
      </c>
      <c r="F293" s="64"/>
      <c r="G293" s="54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  <c r="AB293" s="59"/>
    </row>
    <row r="294" spans="1:28" s="32" customFormat="1" ht="15.75" x14ac:dyDescent="0.25">
      <c r="A294" s="48">
        <v>169</v>
      </c>
      <c r="B294" s="84" t="s">
        <v>371</v>
      </c>
      <c r="C294" s="123">
        <v>7</v>
      </c>
      <c r="D294" s="50" t="s">
        <v>318</v>
      </c>
      <c r="E294" s="50" t="s">
        <v>461</v>
      </c>
      <c r="F294" s="64"/>
      <c r="G294" s="54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</row>
    <row r="295" spans="1:28" s="32" customFormat="1" ht="15.75" x14ac:dyDescent="0.25">
      <c r="A295" s="48">
        <v>170</v>
      </c>
      <c r="B295" s="51" t="s">
        <v>372</v>
      </c>
      <c r="C295" s="123">
        <v>1</v>
      </c>
      <c r="D295" s="50" t="s">
        <v>318</v>
      </c>
      <c r="E295" s="50" t="s">
        <v>461</v>
      </c>
      <c r="F295" s="64"/>
      <c r="G295" s="54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  <c r="AB295" s="59"/>
    </row>
    <row r="296" spans="1:28" s="32" customFormat="1" ht="15.75" x14ac:dyDescent="0.25">
      <c r="A296" s="48">
        <v>171</v>
      </c>
      <c r="B296" s="84" t="s">
        <v>373</v>
      </c>
      <c r="C296" s="123">
        <v>4</v>
      </c>
      <c r="D296" s="48" t="s">
        <v>318</v>
      </c>
      <c r="E296" s="50" t="s">
        <v>461</v>
      </c>
      <c r="F296" s="64"/>
      <c r="G296" s="54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  <c r="AA296" s="59"/>
      <c r="AB296" s="59"/>
    </row>
    <row r="297" spans="1:28" s="32" customFormat="1" ht="15.75" x14ac:dyDescent="0.25">
      <c r="A297" s="48">
        <v>172</v>
      </c>
      <c r="B297" s="84" t="s">
        <v>374</v>
      </c>
      <c r="C297" s="123">
        <v>5</v>
      </c>
      <c r="D297" s="48" t="s">
        <v>318</v>
      </c>
      <c r="E297" s="50" t="s">
        <v>461</v>
      </c>
      <c r="F297" s="64"/>
      <c r="G297" s="54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</row>
    <row r="298" spans="1:28" s="32" customFormat="1" ht="15.75" x14ac:dyDescent="0.25">
      <c r="A298" s="48">
        <v>173</v>
      </c>
      <c r="B298" s="84" t="s">
        <v>656</v>
      </c>
      <c r="C298" s="124">
        <v>2.19</v>
      </c>
      <c r="D298" s="50" t="s">
        <v>318</v>
      </c>
      <c r="E298" s="50" t="s">
        <v>461</v>
      </c>
      <c r="F298" s="64"/>
      <c r="G298" s="54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  <c r="AA298" s="59"/>
      <c r="AB298" s="59"/>
    </row>
    <row r="299" spans="1:28" s="32" customFormat="1" ht="15.75" x14ac:dyDescent="0.25">
      <c r="A299" s="48">
        <v>174</v>
      </c>
      <c r="B299" s="84" t="s">
        <v>330</v>
      </c>
      <c r="C299" s="123">
        <v>2.0099999999999998</v>
      </c>
      <c r="D299" s="48" t="s">
        <v>318</v>
      </c>
      <c r="E299" s="50" t="s">
        <v>461</v>
      </c>
      <c r="F299" s="64"/>
      <c r="G299" s="54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  <c r="AB299" s="59"/>
    </row>
    <row r="300" spans="1:28" s="32" customFormat="1" ht="15.75" x14ac:dyDescent="0.25">
      <c r="A300" s="48">
        <v>175</v>
      </c>
      <c r="B300" s="51" t="s">
        <v>570</v>
      </c>
      <c r="C300" s="123">
        <v>0.51</v>
      </c>
      <c r="D300" s="48" t="s">
        <v>318</v>
      </c>
      <c r="E300" s="50" t="s">
        <v>461</v>
      </c>
      <c r="F300" s="64"/>
      <c r="G300" s="54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  <c r="AA300" s="59"/>
      <c r="AB300" s="59"/>
    </row>
    <row r="301" spans="1:28" s="32" customFormat="1" ht="15.75" x14ac:dyDescent="0.25">
      <c r="A301" s="48">
        <v>176</v>
      </c>
      <c r="B301" s="51" t="s">
        <v>657</v>
      </c>
      <c r="C301" s="123">
        <v>1.2</v>
      </c>
      <c r="D301" s="50" t="s">
        <v>355</v>
      </c>
      <c r="E301" s="50" t="s">
        <v>461</v>
      </c>
      <c r="F301" s="64"/>
      <c r="G301" s="54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</row>
    <row r="302" spans="1:28" s="32" customFormat="1" ht="15.75" x14ac:dyDescent="0.25">
      <c r="A302" s="48">
        <v>177</v>
      </c>
      <c r="B302" s="51" t="s">
        <v>354</v>
      </c>
      <c r="C302" s="123">
        <v>0.85</v>
      </c>
      <c r="D302" s="50" t="s">
        <v>355</v>
      </c>
      <c r="E302" s="50" t="s">
        <v>461</v>
      </c>
      <c r="F302" s="64"/>
      <c r="G302" s="54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  <c r="AB302" s="59"/>
    </row>
    <row r="303" spans="1:28" s="32" customFormat="1" ht="15.75" x14ac:dyDescent="0.25">
      <c r="A303" s="48">
        <v>178</v>
      </c>
      <c r="B303" s="51" t="s">
        <v>357</v>
      </c>
      <c r="C303" s="123">
        <v>1.86</v>
      </c>
      <c r="D303" s="50" t="s">
        <v>355</v>
      </c>
      <c r="E303" s="50" t="s">
        <v>461</v>
      </c>
      <c r="F303" s="64"/>
      <c r="G303" s="54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  <c r="AB303" s="59"/>
    </row>
    <row r="304" spans="1:28" s="32" customFormat="1" ht="15.75" x14ac:dyDescent="0.25">
      <c r="A304" s="48">
        <v>179</v>
      </c>
      <c r="B304" s="51" t="s">
        <v>358</v>
      </c>
      <c r="C304" s="123">
        <v>1.6</v>
      </c>
      <c r="D304" s="50" t="s">
        <v>355</v>
      </c>
      <c r="E304" s="50" t="s">
        <v>461</v>
      </c>
      <c r="F304" s="64"/>
      <c r="G304" s="54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  <c r="AA304" s="59"/>
      <c r="AB304" s="59"/>
    </row>
    <row r="305" spans="1:28" s="32" customFormat="1" ht="15.75" x14ac:dyDescent="0.25">
      <c r="A305" s="48">
        <v>180</v>
      </c>
      <c r="B305" s="51" t="s">
        <v>953</v>
      </c>
      <c r="C305" s="123">
        <v>0.99</v>
      </c>
      <c r="D305" s="50" t="s">
        <v>355</v>
      </c>
      <c r="E305" s="50" t="s">
        <v>461</v>
      </c>
      <c r="F305" s="64"/>
      <c r="G305" s="54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  <c r="AA305" s="59"/>
      <c r="AB305" s="59"/>
    </row>
    <row r="306" spans="1:28" s="32" customFormat="1" ht="15.75" x14ac:dyDescent="0.25">
      <c r="A306" s="48">
        <v>181</v>
      </c>
      <c r="B306" s="51" t="s">
        <v>954</v>
      </c>
      <c r="C306" s="123">
        <v>3.19</v>
      </c>
      <c r="D306" s="50" t="s">
        <v>355</v>
      </c>
      <c r="E306" s="50" t="s">
        <v>461</v>
      </c>
      <c r="F306" s="64"/>
      <c r="G306" s="54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  <c r="AA306" s="59"/>
      <c r="AB306" s="59"/>
    </row>
    <row r="307" spans="1:28" s="32" customFormat="1" ht="15.75" x14ac:dyDescent="0.25">
      <c r="A307" s="48">
        <v>182</v>
      </c>
      <c r="B307" s="51" t="s">
        <v>658</v>
      </c>
      <c r="C307" s="123">
        <v>3.7</v>
      </c>
      <c r="D307" s="50" t="s">
        <v>356</v>
      </c>
      <c r="E307" s="50" t="s">
        <v>461</v>
      </c>
      <c r="F307" s="64"/>
      <c r="G307" s="54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</row>
    <row r="308" spans="1:28" s="32" customFormat="1" ht="15.75" x14ac:dyDescent="0.25">
      <c r="A308" s="48">
        <v>183</v>
      </c>
      <c r="B308" s="51" t="s">
        <v>659</v>
      </c>
      <c r="C308" s="123">
        <v>3.3</v>
      </c>
      <c r="D308" s="50" t="s">
        <v>356</v>
      </c>
      <c r="E308" s="50" t="s">
        <v>461</v>
      </c>
      <c r="F308" s="64"/>
      <c r="G308" s="54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  <c r="AA308" s="59"/>
      <c r="AB308" s="59"/>
    </row>
    <row r="309" spans="1:28" s="32" customFormat="1" ht="15.75" x14ac:dyDescent="0.25">
      <c r="A309" s="48">
        <v>184</v>
      </c>
      <c r="B309" s="51" t="s">
        <v>660</v>
      </c>
      <c r="C309" s="123">
        <v>3.5</v>
      </c>
      <c r="D309" s="50" t="s">
        <v>356</v>
      </c>
      <c r="E309" s="50" t="s">
        <v>461</v>
      </c>
      <c r="F309" s="64"/>
      <c r="G309" s="54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  <c r="AA309" s="59"/>
      <c r="AB309" s="59"/>
    </row>
    <row r="310" spans="1:28" s="32" customFormat="1" ht="15.75" x14ac:dyDescent="0.25">
      <c r="A310" s="48">
        <v>185</v>
      </c>
      <c r="B310" s="51" t="s">
        <v>661</v>
      </c>
      <c r="C310" s="123">
        <v>4.4000000000000004</v>
      </c>
      <c r="D310" s="48" t="s">
        <v>356</v>
      </c>
      <c r="E310" s="50" t="s">
        <v>461</v>
      </c>
      <c r="F310" s="64"/>
      <c r="G310" s="54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  <c r="AA310" s="59"/>
      <c r="AB310" s="59"/>
    </row>
    <row r="311" spans="1:28" s="32" customFormat="1" ht="15.75" x14ac:dyDescent="0.25">
      <c r="A311" s="48">
        <v>186</v>
      </c>
      <c r="B311" s="51" t="s">
        <v>375</v>
      </c>
      <c r="C311" s="123">
        <v>8.1999999999999993</v>
      </c>
      <c r="D311" s="50" t="s">
        <v>356</v>
      </c>
      <c r="E311" s="50" t="s">
        <v>461</v>
      </c>
      <c r="F311" s="64"/>
      <c r="G311" s="54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  <c r="AB311" s="59"/>
    </row>
    <row r="312" spans="1:28" s="32" customFormat="1" ht="15.75" x14ac:dyDescent="0.25">
      <c r="A312" s="48">
        <v>187</v>
      </c>
      <c r="B312" s="51" t="s">
        <v>365</v>
      </c>
      <c r="C312" s="123">
        <v>3.94</v>
      </c>
      <c r="D312" s="50" t="s">
        <v>356</v>
      </c>
      <c r="E312" s="50" t="s">
        <v>461</v>
      </c>
      <c r="F312" s="64"/>
      <c r="G312" s="54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59"/>
    </row>
    <row r="313" spans="1:28" s="32" customFormat="1" ht="15.75" x14ac:dyDescent="0.25">
      <c r="A313" s="48">
        <v>188</v>
      </c>
      <c r="B313" s="84" t="s">
        <v>366</v>
      </c>
      <c r="C313" s="123">
        <v>9</v>
      </c>
      <c r="D313" s="48" t="s">
        <v>356</v>
      </c>
      <c r="E313" s="50" t="s">
        <v>461</v>
      </c>
      <c r="F313" s="64"/>
      <c r="G313" s="54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  <c r="AA313" s="59"/>
      <c r="AB313" s="59"/>
    </row>
    <row r="314" spans="1:28" s="32" customFormat="1" ht="15.75" x14ac:dyDescent="0.25">
      <c r="A314" s="48">
        <v>189</v>
      </c>
      <c r="B314" s="84" t="s">
        <v>955</v>
      </c>
      <c r="C314" s="123">
        <v>7.9</v>
      </c>
      <c r="D314" s="50" t="s">
        <v>356</v>
      </c>
      <c r="E314" s="50" t="s">
        <v>461</v>
      </c>
      <c r="F314" s="64"/>
      <c r="G314" s="54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  <c r="AB314" s="59"/>
    </row>
    <row r="315" spans="1:28" s="32" customFormat="1" ht="15.75" x14ac:dyDescent="0.25">
      <c r="A315" s="48">
        <v>190</v>
      </c>
      <c r="B315" s="84" t="s">
        <v>956</v>
      </c>
      <c r="C315" s="123">
        <v>1.49</v>
      </c>
      <c r="D315" s="48" t="s">
        <v>356</v>
      </c>
      <c r="E315" s="50" t="s">
        <v>461</v>
      </c>
      <c r="F315" s="64"/>
      <c r="G315" s="54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  <c r="AB315" s="59"/>
    </row>
    <row r="316" spans="1:28" s="32" customFormat="1" ht="15.75" x14ac:dyDescent="0.25">
      <c r="A316" s="48">
        <v>191</v>
      </c>
      <c r="B316" s="84" t="s">
        <v>957</v>
      </c>
      <c r="C316" s="123">
        <v>1.66</v>
      </c>
      <c r="D316" s="50" t="s">
        <v>356</v>
      </c>
      <c r="E316" s="50" t="s">
        <v>461</v>
      </c>
      <c r="F316" s="64"/>
      <c r="G316" s="54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  <c r="AA316" s="59"/>
      <c r="AB316" s="59"/>
    </row>
    <row r="317" spans="1:28" s="32" customFormat="1" ht="15.75" x14ac:dyDescent="0.25">
      <c r="A317" s="48">
        <v>192</v>
      </c>
      <c r="B317" s="84" t="s">
        <v>376</v>
      </c>
      <c r="C317" s="123">
        <v>1</v>
      </c>
      <c r="D317" s="48" t="s">
        <v>226</v>
      </c>
      <c r="E317" s="50" t="s">
        <v>461</v>
      </c>
      <c r="F317" s="64"/>
      <c r="G317" s="54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</row>
    <row r="318" spans="1:28" s="32" customFormat="1" ht="15.75" x14ac:dyDescent="0.25">
      <c r="A318" s="48">
        <v>193</v>
      </c>
      <c r="B318" s="84" t="s">
        <v>958</v>
      </c>
      <c r="C318" s="123">
        <v>7.81</v>
      </c>
      <c r="D318" s="48" t="s">
        <v>226</v>
      </c>
      <c r="E318" s="50" t="s">
        <v>461</v>
      </c>
      <c r="F318" s="64"/>
      <c r="G318" s="54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  <c r="AB318" s="59"/>
    </row>
    <row r="319" spans="1:28" s="32" customFormat="1" ht="15.75" x14ac:dyDescent="0.25">
      <c r="A319" s="48">
        <v>194</v>
      </c>
      <c r="B319" s="84" t="s">
        <v>377</v>
      </c>
      <c r="C319" s="123">
        <v>3.69</v>
      </c>
      <c r="D319" s="48" t="s">
        <v>226</v>
      </c>
      <c r="E319" s="50" t="s">
        <v>461</v>
      </c>
      <c r="F319" s="64"/>
      <c r="G319" s="54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  <c r="AB319" s="59"/>
    </row>
    <row r="320" spans="1:28" s="32" customFormat="1" ht="15.75" x14ac:dyDescent="0.25">
      <c r="A320" s="48">
        <v>195</v>
      </c>
      <c r="B320" s="84" t="s">
        <v>379</v>
      </c>
      <c r="C320" s="123">
        <v>2.81</v>
      </c>
      <c r="D320" s="48" t="s">
        <v>226</v>
      </c>
      <c r="E320" s="50" t="s">
        <v>461</v>
      </c>
      <c r="F320" s="64"/>
      <c r="G320" s="54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  <c r="AA320" s="59"/>
      <c r="AB320" s="59"/>
    </row>
    <row r="321" spans="1:28" s="32" customFormat="1" ht="15.75" x14ac:dyDescent="0.25">
      <c r="A321" s="48">
        <v>196</v>
      </c>
      <c r="B321" s="84" t="s">
        <v>24</v>
      </c>
      <c r="C321" s="123">
        <v>2.4</v>
      </c>
      <c r="D321" s="48" t="s">
        <v>226</v>
      </c>
      <c r="E321" s="50" t="s">
        <v>461</v>
      </c>
      <c r="F321" s="64"/>
      <c r="G321" s="54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  <c r="AA321" s="59"/>
      <c r="AB321" s="59"/>
    </row>
    <row r="322" spans="1:28" s="32" customFormat="1" ht="15.75" x14ac:dyDescent="0.25">
      <c r="A322" s="48">
        <v>197</v>
      </c>
      <c r="B322" s="84" t="s">
        <v>380</v>
      </c>
      <c r="C322" s="123">
        <v>1.5</v>
      </c>
      <c r="D322" s="48" t="s">
        <v>226</v>
      </c>
      <c r="E322" s="50" t="s">
        <v>461</v>
      </c>
      <c r="F322" s="64"/>
      <c r="G322" s="54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</row>
    <row r="323" spans="1:28" s="32" customFormat="1" ht="15.75" x14ac:dyDescent="0.25">
      <c r="A323" s="48">
        <v>198</v>
      </c>
      <c r="B323" s="84" t="s">
        <v>381</v>
      </c>
      <c r="C323" s="123">
        <v>2.4900000000000002</v>
      </c>
      <c r="D323" s="48" t="s">
        <v>226</v>
      </c>
      <c r="E323" s="50" t="s">
        <v>461</v>
      </c>
      <c r="F323" s="64"/>
      <c r="G323" s="54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  <c r="AA323" s="59"/>
      <c r="AB323" s="59"/>
    </row>
    <row r="324" spans="1:28" s="32" customFormat="1" ht="15.75" x14ac:dyDescent="0.25">
      <c r="A324" s="48">
        <v>199</v>
      </c>
      <c r="B324" s="84" t="s">
        <v>382</v>
      </c>
      <c r="C324" s="123">
        <v>3.74</v>
      </c>
      <c r="D324" s="48" t="s">
        <v>226</v>
      </c>
      <c r="E324" s="50" t="s">
        <v>461</v>
      </c>
      <c r="F324" s="64"/>
      <c r="G324" s="54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  <c r="AA324" s="59"/>
      <c r="AB324" s="59"/>
    </row>
    <row r="325" spans="1:28" s="32" customFormat="1" ht="15.75" x14ac:dyDescent="0.25">
      <c r="A325" s="48">
        <v>200</v>
      </c>
      <c r="B325" s="84" t="s">
        <v>384</v>
      </c>
      <c r="C325" s="123">
        <v>0.8</v>
      </c>
      <c r="D325" s="50" t="s">
        <v>226</v>
      </c>
      <c r="E325" s="50" t="s">
        <v>461</v>
      </c>
      <c r="F325" s="64"/>
      <c r="G325" s="54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59"/>
    </row>
    <row r="326" spans="1:28" s="32" customFormat="1" ht="15.75" x14ac:dyDescent="0.25">
      <c r="A326" s="48">
        <v>201</v>
      </c>
      <c r="B326" s="51" t="s">
        <v>385</v>
      </c>
      <c r="C326" s="123">
        <v>6.89</v>
      </c>
      <c r="D326" s="50" t="s">
        <v>226</v>
      </c>
      <c r="E326" s="50" t="s">
        <v>461</v>
      </c>
      <c r="F326" s="64"/>
      <c r="G326" s="54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59"/>
    </row>
    <row r="327" spans="1:28" s="32" customFormat="1" ht="15.75" x14ac:dyDescent="0.25">
      <c r="A327" s="48">
        <v>202</v>
      </c>
      <c r="B327" s="84" t="s">
        <v>62</v>
      </c>
      <c r="C327" s="123">
        <v>1.81</v>
      </c>
      <c r="D327" s="48" t="s">
        <v>226</v>
      </c>
      <c r="E327" s="50" t="s">
        <v>461</v>
      </c>
      <c r="F327" s="64"/>
      <c r="G327" s="54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  <c r="AA327" s="59"/>
      <c r="AB327" s="59"/>
    </row>
    <row r="328" spans="1:28" s="32" customFormat="1" ht="15.75" x14ac:dyDescent="0.25">
      <c r="A328" s="48">
        <v>203</v>
      </c>
      <c r="B328" s="51" t="s">
        <v>383</v>
      </c>
      <c r="C328" s="123">
        <v>11.02</v>
      </c>
      <c r="D328" s="48" t="s">
        <v>226</v>
      </c>
      <c r="E328" s="50" t="s">
        <v>461</v>
      </c>
      <c r="F328" s="64"/>
      <c r="G328" s="54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</row>
    <row r="329" spans="1:28" s="32" customFormat="1" ht="15.75" x14ac:dyDescent="0.25">
      <c r="A329" s="48">
        <v>204</v>
      </c>
      <c r="B329" s="84" t="s">
        <v>387</v>
      </c>
      <c r="C329" s="123">
        <v>6.67</v>
      </c>
      <c r="D329" s="48" t="s">
        <v>226</v>
      </c>
      <c r="E329" s="50" t="s">
        <v>461</v>
      </c>
      <c r="F329" s="64"/>
      <c r="G329" s="54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  <c r="AA329" s="59"/>
      <c r="AB329" s="59"/>
    </row>
    <row r="330" spans="1:28" s="32" customFormat="1" ht="15.75" x14ac:dyDescent="0.25">
      <c r="A330" s="48">
        <v>205</v>
      </c>
      <c r="B330" s="84" t="s">
        <v>389</v>
      </c>
      <c r="C330" s="123">
        <v>6.35</v>
      </c>
      <c r="D330" s="48" t="s">
        <v>226</v>
      </c>
      <c r="E330" s="50" t="s">
        <v>461</v>
      </c>
      <c r="F330" s="64"/>
      <c r="G330" s="54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  <c r="AA330" s="59"/>
      <c r="AB330" s="59"/>
    </row>
    <row r="331" spans="1:28" s="32" customFormat="1" ht="15.75" x14ac:dyDescent="0.25">
      <c r="A331" s="48">
        <v>206</v>
      </c>
      <c r="B331" s="84" t="s">
        <v>390</v>
      </c>
      <c r="C331" s="123">
        <v>4.78</v>
      </c>
      <c r="D331" s="48" t="s">
        <v>226</v>
      </c>
      <c r="E331" s="50" t="s">
        <v>461</v>
      </c>
      <c r="F331" s="64"/>
      <c r="G331" s="54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  <c r="AA331" s="59"/>
      <c r="AB331" s="59"/>
    </row>
    <row r="332" spans="1:28" s="32" customFormat="1" ht="15.75" x14ac:dyDescent="0.25">
      <c r="A332" s="48">
        <v>207</v>
      </c>
      <c r="B332" s="84" t="s">
        <v>695</v>
      </c>
      <c r="C332" s="123">
        <v>5.35</v>
      </c>
      <c r="D332" s="50" t="s">
        <v>226</v>
      </c>
      <c r="E332" s="50" t="s">
        <v>461</v>
      </c>
      <c r="F332" s="64"/>
      <c r="G332" s="54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  <c r="AA332" s="59"/>
      <c r="AB332" s="59"/>
    </row>
    <row r="333" spans="1:28" s="32" customFormat="1" ht="15.75" x14ac:dyDescent="0.25">
      <c r="A333" s="48">
        <v>208</v>
      </c>
      <c r="B333" s="51" t="s">
        <v>904</v>
      </c>
      <c r="C333" s="123">
        <v>6.87</v>
      </c>
      <c r="D333" s="48" t="s">
        <v>226</v>
      </c>
      <c r="E333" s="50" t="s">
        <v>461</v>
      </c>
      <c r="F333" s="64"/>
      <c r="G333" s="54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  <c r="AA333" s="59"/>
      <c r="AB333" s="59"/>
    </row>
    <row r="334" spans="1:28" s="32" customFormat="1" ht="15.75" x14ac:dyDescent="0.25">
      <c r="A334" s="48">
        <v>209</v>
      </c>
      <c r="B334" s="84" t="s">
        <v>391</v>
      </c>
      <c r="C334" s="123">
        <v>3.04</v>
      </c>
      <c r="D334" s="50" t="s">
        <v>226</v>
      </c>
      <c r="E334" s="50" t="s">
        <v>461</v>
      </c>
      <c r="F334" s="64"/>
      <c r="G334" s="54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  <c r="AA334" s="59"/>
      <c r="AB334" s="59"/>
    </row>
    <row r="335" spans="1:28" s="32" customFormat="1" ht="15.75" x14ac:dyDescent="0.25">
      <c r="A335" s="48">
        <v>210</v>
      </c>
      <c r="B335" s="51" t="s">
        <v>392</v>
      </c>
      <c r="C335" s="123">
        <v>3.13</v>
      </c>
      <c r="D335" s="48" t="s">
        <v>226</v>
      </c>
      <c r="E335" s="50" t="s">
        <v>461</v>
      </c>
      <c r="F335" s="64"/>
      <c r="G335" s="54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  <c r="AA335" s="59"/>
      <c r="AB335" s="59"/>
    </row>
    <row r="336" spans="1:28" s="32" customFormat="1" ht="15.75" x14ac:dyDescent="0.25">
      <c r="A336" s="48">
        <v>211</v>
      </c>
      <c r="B336" s="84" t="s">
        <v>393</v>
      </c>
      <c r="C336" s="123">
        <v>1</v>
      </c>
      <c r="D336" s="48" t="s">
        <v>226</v>
      </c>
      <c r="E336" s="50" t="s">
        <v>461</v>
      </c>
      <c r="F336" s="64"/>
      <c r="G336" s="54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  <c r="AA336" s="59"/>
      <c r="AB336" s="59"/>
    </row>
    <row r="337" spans="1:28" s="32" customFormat="1" ht="15.75" x14ac:dyDescent="0.25">
      <c r="A337" s="48">
        <v>212</v>
      </c>
      <c r="B337" s="51" t="s">
        <v>394</v>
      </c>
      <c r="C337" s="123">
        <v>4.74</v>
      </c>
      <c r="D337" s="48" t="s">
        <v>226</v>
      </c>
      <c r="E337" s="50" t="s">
        <v>461</v>
      </c>
      <c r="F337" s="64"/>
      <c r="G337" s="54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  <c r="AA337" s="59"/>
      <c r="AB337" s="59"/>
    </row>
    <row r="338" spans="1:28" s="32" customFormat="1" ht="15.75" x14ac:dyDescent="0.25">
      <c r="A338" s="48">
        <v>213</v>
      </c>
      <c r="B338" s="84" t="s">
        <v>395</v>
      </c>
      <c r="C338" s="123">
        <v>2</v>
      </c>
      <c r="D338" s="48" t="s">
        <v>226</v>
      </c>
      <c r="E338" s="50" t="s">
        <v>461</v>
      </c>
      <c r="F338" s="64"/>
      <c r="G338" s="54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  <c r="AA338" s="59"/>
      <c r="AB338" s="59"/>
    </row>
    <row r="339" spans="1:28" s="32" customFormat="1" ht="15.75" x14ac:dyDescent="0.25">
      <c r="A339" s="48">
        <v>214</v>
      </c>
      <c r="B339" s="84" t="s">
        <v>396</v>
      </c>
      <c r="C339" s="123">
        <v>3.65</v>
      </c>
      <c r="D339" s="50" t="s">
        <v>226</v>
      </c>
      <c r="E339" s="50" t="s">
        <v>461</v>
      </c>
      <c r="F339" s="64"/>
      <c r="G339" s="54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  <c r="AA339" s="59"/>
      <c r="AB339" s="59"/>
    </row>
    <row r="340" spans="1:28" s="32" customFormat="1" ht="15.75" x14ac:dyDescent="0.25">
      <c r="A340" s="48">
        <v>215</v>
      </c>
      <c r="B340" s="84" t="s">
        <v>397</v>
      </c>
      <c r="C340" s="123">
        <v>3.42</v>
      </c>
      <c r="D340" s="50" t="s">
        <v>226</v>
      </c>
      <c r="E340" s="50" t="s">
        <v>461</v>
      </c>
      <c r="F340" s="64"/>
      <c r="G340" s="54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  <c r="AA340" s="59"/>
      <c r="AB340" s="59"/>
    </row>
    <row r="341" spans="1:28" s="32" customFormat="1" ht="15.75" x14ac:dyDescent="0.25">
      <c r="A341" s="48">
        <v>216</v>
      </c>
      <c r="B341" s="51" t="s">
        <v>398</v>
      </c>
      <c r="C341" s="123">
        <v>1</v>
      </c>
      <c r="D341" s="48" t="s">
        <v>226</v>
      </c>
      <c r="E341" s="50" t="s">
        <v>461</v>
      </c>
      <c r="F341" s="64"/>
      <c r="G341" s="54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  <c r="AA341" s="59"/>
      <c r="AB341" s="59"/>
    </row>
    <row r="342" spans="1:28" s="32" customFormat="1" ht="15.75" x14ac:dyDescent="0.25">
      <c r="A342" s="48">
        <v>217</v>
      </c>
      <c r="B342" s="84" t="s">
        <v>399</v>
      </c>
      <c r="C342" s="123">
        <v>3.14</v>
      </c>
      <c r="D342" s="48" t="s">
        <v>226</v>
      </c>
      <c r="E342" s="50" t="s">
        <v>461</v>
      </c>
      <c r="F342" s="64"/>
      <c r="G342" s="54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  <c r="AA342" s="59"/>
      <c r="AB342" s="59"/>
    </row>
    <row r="343" spans="1:28" s="32" customFormat="1" ht="15.75" x14ac:dyDescent="0.25">
      <c r="A343" s="48">
        <v>218</v>
      </c>
      <c r="B343" s="51" t="s">
        <v>400</v>
      </c>
      <c r="C343" s="123">
        <v>4</v>
      </c>
      <c r="D343" s="48" t="s">
        <v>226</v>
      </c>
      <c r="E343" s="50" t="s">
        <v>461</v>
      </c>
      <c r="F343" s="64"/>
      <c r="G343" s="54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  <c r="AA343" s="59"/>
      <c r="AB343" s="59"/>
    </row>
    <row r="344" spans="1:28" s="32" customFormat="1" ht="15.75" x14ac:dyDescent="0.25">
      <c r="A344" s="48">
        <v>219</v>
      </c>
      <c r="B344" s="84" t="s">
        <v>401</v>
      </c>
      <c r="C344" s="123">
        <v>1.8</v>
      </c>
      <c r="D344" s="48" t="s">
        <v>226</v>
      </c>
      <c r="E344" s="50" t="s">
        <v>461</v>
      </c>
      <c r="F344" s="64"/>
      <c r="G344" s="54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  <c r="AA344" s="59"/>
      <c r="AB344" s="59"/>
    </row>
    <row r="345" spans="1:28" s="32" customFormat="1" ht="15.75" x14ac:dyDescent="0.25">
      <c r="A345" s="48">
        <v>220</v>
      </c>
      <c r="B345" s="84" t="s">
        <v>117</v>
      </c>
      <c r="C345" s="123">
        <v>10.47</v>
      </c>
      <c r="D345" s="48" t="s">
        <v>226</v>
      </c>
      <c r="E345" s="50" t="s">
        <v>461</v>
      </c>
      <c r="F345" s="64"/>
      <c r="G345" s="54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  <c r="AA345" s="59"/>
      <c r="AB345" s="59"/>
    </row>
    <row r="346" spans="1:28" s="32" customFormat="1" ht="15.75" x14ac:dyDescent="0.25">
      <c r="A346" s="48">
        <v>221</v>
      </c>
      <c r="B346" s="84" t="s">
        <v>402</v>
      </c>
      <c r="C346" s="123">
        <v>10</v>
      </c>
      <c r="D346" s="50" t="s">
        <v>226</v>
      </c>
      <c r="E346" s="50" t="s">
        <v>461</v>
      </c>
      <c r="F346" s="64"/>
      <c r="G346" s="54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  <c r="AA346" s="59"/>
      <c r="AB346" s="59"/>
    </row>
    <row r="347" spans="1:28" s="32" customFormat="1" ht="15.75" x14ac:dyDescent="0.25">
      <c r="A347" s="48">
        <v>222</v>
      </c>
      <c r="B347" s="51" t="s">
        <v>959</v>
      </c>
      <c r="C347" s="123">
        <v>7.68</v>
      </c>
      <c r="D347" s="50" t="s">
        <v>226</v>
      </c>
      <c r="E347" s="50" t="s">
        <v>461</v>
      </c>
      <c r="F347" s="64"/>
      <c r="G347" s="54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  <c r="AA347" s="59"/>
      <c r="AB347" s="59"/>
    </row>
    <row r="348" spans="1:28" s="32" customFormat="1" ht="15.75" x14ac:dyDescent="0.25">
      <c r="A348" s="48">
        <v>223</v>
      </c>
      <c r="B348" s="84" t="s">
        <v>403</v>
      </c>
      <c r="C348" s="123">
        <v>7.42</v>
      </c>
      <c r="D348" s="48" t="s">
        <v>226</v>
      </c>
      <c r="E348" s="50" t="s">
        <v>461</v>
      </c>
      <c r="F348" s="64"/>
      <c r="G348" s="54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  <c r="AA348" s="59"/>
      <c r="AB348" s="59"/>
    </row>
    <row r="349" spans="1:28" s="32" customFormat="1" ht="15.75" x14ac:dyDescent="0.25">
      <c r="A349" s="48">
        <v>224</v>
      </c>
      <c r="B349" s="84" t="s">
        <v>90</v>
      </c>
      <c r="C349" s="123">
        <v>3.2</v>
      </c>
      <c r="D349" s="48" t="s">
        <v>226</v>
      </c>
      <c r="E349" s="50" t="s">
        <v>461</v>
      </c>
      <c r="F349" s="64"/>
      <c r="G349" s="54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  <c r="AA349" s="59"/>
      <c r="AB349" s="59"/>
    </row>
    <row r="350" spans="1:28" s="32" customFormat="1" ht="15.75" x14ac:dyDescent="0.25">
      <c r="A350" s="48">
        <v>225</v>
      </c>
      <c r="B350" s="84" t="s">
        <v>404</v>
      </c>
      <c r="C350" s="123">
        <v>3.71</v>
      </c>
      <c r="D350" s="48" t="s">
        <v>226</v>
      </c>
      <c r="E350" s="50" t="s">
        <v>461</v>
      </c>
      <c r="F350" s="64"/>
      <c r="G350" s="54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</row>
    <row r="351" spans="1:28" s="32" customFormat="1" ht="15.75" x14ac:dyDescent="0.25">
      <c r="A351" s="48">
        <v>226</v>
      </c>
      <c r="B351" s="84" t="s">
        <v>281</v>
      </c>
      <c r="C351" s="123">
        <v>5.39</v>
      </c>
      <c r="D351" s="48" t="s">
        <v>226</v>
      </c>
      <c r="E351" s="50" t="s">
        <v>461</v>
      </c>
      <c r="F351" s="64"/>
      <c r="G351" s="54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  <c r="AA351" s="59"/>
      <c r="AB351" s="59"/>
    </row>
    <row r="352" spans="1:28" s="32" customFormat="1" ht="15.75" x14ac:dyDescent="0.25">
      <c r="A352" s="48">
        <v>227</v>
      </c>
      <c r="B352" s="51" t="s">
        <v>405</v>
      </c>
      <c r="C352" s="123">
        <v>8.5</v>
      </c>
      <c r="D352" s="48" t="s">
        <v>226</v>
      </c>
      <c r="E352" s="50" t="s">
        <v>461</v>
      </c>
      <c r="F352" s="64"/>
      <c r="G352" s="54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  <c r="AA352" s="59"/>
      <c r="AB352" s="59"/>
    </row>
    <row r="353" spans="1:28" s="32" customFormat="1" ht="15.75" x14ac:dyDescent="0.25">
      <c r="A353" s="48">
        <v>228</v>
      </c>
      <c r="B353" s="51" t="s">
        <v>406</v>
      </c>
      <c r="C353" s="123">
        <v>5.51</v>
      </c>
      <c r="D353" s="48" t="s">
        <v>226</v>
      </c>
      <c r="E353" s="50" t="s">
        <v>461</v>
      </c>
      <c r="F353" s="64"/>
      <c r="G353" s="54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  <c r="AA353" s="59"/>
      <c r="AB353" s="59"/>
    </row>
    <row r="354" spans="1:28" s="32" customFormat="1" ht="15.75" x14ac:dyDescent="0.25">
      <c r="A354" s="48">
        <v>229</v>
      </c>
      <c r="B354" s="84" t="s">
        <v>407</v>
      </c>
      <c r="C354" s="123">
        <v>6.49</v>
      </c>
      <c r="D354" s="48" t="s">
        <v>226</v>
      </c>
      <c r="E354" s="50" t="s">
        <v>461</v>
      </c>
      <c r="F354" s="64"/>
      <c r="G354" s="54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  <c r="AA354" s="59"/>
      <c r="AB354" s="59"/>
    </row>
    <row r="355" spans="1:28" s="32" customFormat="1" ht="15.75" x14ac:dyDescent="0.25">
      <c r="A355" s="48">
        <v>230</v>
      </c>
      <c r="B355" s="84" t="s">
        <v>408</v>
      </c>
      <c r="C355" s="123">
        <v>8.09</v>
      </c>
      <c r="D355" s="48" t="s">
        <v>226</v>
      </c>
      <c r="E355" s="50" t="s">
        <v>461</v>
      </c>
      <c r="F355" s="64"/>
      <c r="G355" s="54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  <c r="AA355" s="59"/>
      <c r="AB355" s="59"/>
    </row>
    <row r="356" spans="1:28" s="32" customFormat="1" ht="15.75" x14ac:dyDescent="0.25">
      <c r="A356" s="48">
        <v>231</v>
      </c>
      <c r="B356" s="84" t="s">
        <v>409</v>
      </c>
      <c r="C356" s="123">
        <v>10</v>
      </c>
      <c r="D356" s="48" t="s">
        <v>226</v>
      </c>
      <c r="E356" s="50" t="s">
        <v>461</v>
      </c>
      <c r="F356" s="64"/>
      <c r="G356" s="54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  <c r="AA356" s="59"/>
      <c r="AB356" s="59"/>
    </row>
    <row r="357" spans="1:28" s="32" customFormat="1" ht="15.75" x14ac:dyDescent="0.25">
      <c r="A357" s="48">
        <v>232</v>
      </c>
      <c r="B357" s="84" t="s">
        <v>410</v>
      </c>
      <c r="C357" s="123">
        <v>7.77</v>
      </c>
      <c r="D357" s="48" t="s">
        <v>226</v>
      </c>
      <c r="E357" s="50" t="s">
        <v>461</v>
      </c>
      <c r="F357" s="64"/>
      <c r="G357" s="54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  <c r="AA357" s="59"/>
      <c r="AB357" s="59"/>
    </row>
    <row r="358" spans="1:28" s="32" customFormat="1" ht="15.75" x14ac:dyDescent="0.25">
      <c r="A358" s="48">
        <v>233</v>
      </c>
      <c r="B358" s="84" t="s">
        <v>411</v>
      </c>
      <c r="C358" s="123">
        <v>6.3</v>
      </c>
      <c r="D358" s="50" t="s">
        <v>226</v>
      </c>
      <c r="E358" s="50" t="s">
        <v>461</v>
      </c>
      <c r="F358" s="64"/>
      <c r="G358" s="54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  <c r="AA358" s="59"/>
      <c r="AB358" s="59"/>
    </row>
    <row r="359" spans="1:28" s="32" customFormat="1" ht="15.75" x14ac:dyDescent="0.25">
      <c r="A359" s="48">
        <v>234</v>
      </c>
      <c r="B359" s="84" t="s">
        <v>412</v>
      </c>
      <c r="C359" s="123">
        <v>7.76</v>
      </c>
      <c r="D359" s="48" t="s">
        <v>226</v>
      </c>
      <c r="E359" s="50" t="s">
        <v>461</v>
      </c>
      <c r="F359" s="64"/>
      <c r="G359" s="54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  <c r="AA359" s="59"/>
      <c r="AB359" s="59"/>
    </row>
    <row r="360" spans="1:28" s="32" customFormat="1" ht="15.75" x14ac:dyDescent="0.25">
      <c r="A360" s="48">
        <v>235</v>
      </c>
      <c r="B360" s="84" t="s">
        <v>413</v>
      </c>
      <c r="C360" s="123">
        <v>6.23</v>
      </c>
      <c r="D360" s="50" t="s">
        <v>226</v>
      </c>
      <c r="E360" s="50" t="s">
        <v>461</v>
      </c>
      <c r="F360" s="64"/>
      <c r="G360" s="54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  <c r="AA360" s="59"/>
      <c r="AB360" s="59"/>
    </row>
    <row r="361" spans="1:28" s="32" customFormat="1" ht="15.75" x14ac:dyDescent="0.25">
      <c r="A361" s="48">
        <v>236</v>
      </c>
      <c r="B361" s="84" t="s">
        <v>268</v>
      </c>
      <c r="C361" s="123">
        <v>8.61</v>
      </c>
      <c r="D361" s="50" t="s">
        <v>226</v>
      </c>
      <c r="E361" s="50" t="s">
        <v>461</v>
      </c>
      <c r="F361" s="64"/>
      <c r="G361" s="54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  <c r="AA361" s="59"/>
      <c r="AB361" s="59"/>
    </row>
    <row r="362" spans="1:28" s="32" customFormat="1" ht="15.75" x14ac:dyDescent="0.25">
      <c r="A362" s="48">
        <v>237</v>
      </c>
      <c r="B362" s="84" t="s">
        <v>378</v>
      </c>
      <c r="C362" s="123">
        <v>11.4</v>
      </c>
      <c r="D362" s="48" t="s">
        <v>226</v>
      </c>
      <c r="E362" s="50" t="s">
        <v>461</v>
      </c>
      <c r="F362" s="64"/>
      <c r="G362" s="54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</row>
    <row r="363" spans="1:28" s="32" customFormat="1" ht="15.75" x14ac:dyDescent="0.25">
      <c r="A363" s="48">
        <v>238</v>
      </c>
      <c r="B363" s="84" t="s">
        <v>414</v>
      </c>
      <c r="C363" s="123">
        <v>5.88</v>
      </c>
      <c r="D363" s="48" t="s">
        <v>226</v>
      </c>
      <c r="E363" s="50" t="s">
        <v>461</v>
      </c>
      <c r="F363" s="64"/>
      <c r="G363" s="54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  <c r="AA363" s="59"/>
      <c r="AB363" s="59"/>
    </row>
    <row r="364" spans="1:28" s="32" customFormat="1" ht="15.75" x14ac:dyDescent="0.25">
      <c r="A364" s="48">
        <v>239</v>
      </c>
      <c r="B364" s="51" t="s">
        <v>415</v>
      </c>
      <c r="C364" s="123">
        <v>4.5199999999999996</v>
      </c>
      <c r="D364" s="48" t="s">
        <v>226</v>
      </c>
      <c r="E364" s="50" t="s">
        <v>461</v>
      </c>
      <c r="F364" s="64"/>
      <c r="G364" s="54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  <c r="AA364" s="59"/>
      <c r="AB364" s="59"/>
    </row>
    <row r="365" spans="1:28" s="32" customFormat="1" ht="15.75" x14ac:dyDescent="0.25">
      <c r="A365" s="48">
        <v>240</v>
      </c>
      <c r="B365" s="51" t="s">
        <v>416</v>
      </c>
      <c r="C365" s="123">
        <v>6.03</v>
      </c>
      <c r="D365" s="48" t="s">
        <v>226</v>
      </c>
      <c r="E365" s="50" t="s">
        <v>461</v>
      </c>
      <c r="F365" s="64"/>
      <c r="G365" s="54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  <c r="AA365" s="59"/>
      <c r="AB365" s="59"/>
    </row>
    <row r="366" spans="1:28" s="32" customFormat="1" ht="15.75" x14ac:dyDescent="0.25">
      <c r="A366" s="48">
        <v>241</v>
      </c>
      <c r="B366" s="84" t="s">
        <v>417</v>
      </c>
      <c r="C366" s="123">
        <v>18.95</v>
      </c>
      <c r="D366" s="48" t="s">
        <v>226</v>
      </c>
      <c r="E366" s="50" t="s">
        <v>461</v>
      </c>
      <c r="F366" s="64"/>
      <c r="G366" s="54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  <c r="AA366" s="59"/>
      <c r="AB366" s="59"/>
    </row>
    <row r="367" spans="1:28" s="32" customFormat="1" ht="15.75" x14ac:dyDescent="0.25">
      <c r="A367" s="48">
        <v>242</v>
      </c>
      <c r="B367" s="51" t="s">
        <v>388</v>
      </c>
      <c r="C367" s="123">
        <v>16</v>
      </c>
      <c r="D367" s="48" t="s">
        <v>226</v>
      </c>
      <c r="E367" s="50" t="s">
        <v>461</v>
      </c>
      <c r="F367" s="64"/>
      <c r="G367" s="54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  <c r="AA367" s="59"/>
      <c r="AB367" s="59"/>
    </row>
    <row r="368" spans="1:28" s="32" customFormat="1" ht="15.75" x14ac:dyDescent="0.25">
      <c r="A368" s="48">
        <v>243</v>
      </c>
      <c r="B368" s="51" t="s">
        <v>386</v>
      </c>
      <c r="C368" s="123">
        <v>20</v>
      </c>
      <c r="D368" s="48" t="s">
        <v>226</v>
      </c>
      <c r="E368" s="50" t="s">
        <v>461</v>
      </c>
      <c r="F368" s="64"/>
      <c r="G368" s="54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  <c r="AA368" s="59"/>
      <c r="AB368" s="59"/>
    </row>
    <row r="369" spans="1:28" s="32" customFormat="1" ht="15.75" x14ac:dyDescent="0.25">
      <c r="A369" s="48">
        <v>244</v>
      </c>
      <c r="B369" s="84" t="s">
        <v>418</v>
      </c>
      <c r="C369" s="123">
        <v>3</v>
      </c>
      <c r="D369" s="48" t="s">
        <v>226</v>
      </c>
      <c r="E369" s="50" t="s">
        <v>461</v>
      </c>
      <c r="F369" s="64"/>
      <c r="G369" s="54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  <c r="AA369" s="59"/>
      <c r="AB369" s="59"/>
    </row>
    <row r="370" spans="1:28" s="32" customFormat="1" ht="15.75" x14ac:dyDescent="0.25">
      <c r="A370" s="48">
        <v>245</v>
      </c>
      <c r="B370" s="84" t="s">
        <v>419</v>
      </c>
      <c r="C370" s="123">
        <v>6.64</v>
      </c>
      <c r="D370" s="48" t="s">
        <v>226</v>
      </c>
      <c r="E370" s="50" t="s">
        <v>461</v>
      </c>
      <c r="F370" s="64"/>
      <c r="G370" s="54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  <c r="AA370" s="59"/>
      <c r="AB370" s="59"/>
    </row>
    <row r="371" spans="1:28" s="32" customFormat="1" ht="15.75" x14ac:dyDescent="0.25">
      <c r="A371" s="48">
        <v>246</v>
      </c>
      <c r="B371" s="84" t="s">
        <v>420</v>
      </c>
      <c r="C371" s="123">
        <v>6</v>
      </c>
      <c r="D371" s="48" t="s">
        <v>226</v>
      </c>
      <c r="E371" s="50" t="s">
        <v>461</v>
      </c>
      <c r="F371" s="64"/>
      <c r="G371" s="54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  <c r="AA371" s="59"/>
      <c r="AB371" s="59"/>
    </row>
    <row r="372" spans="1:28" s="32" customFormat="1" ht="15.75" x14ac:dyDescent="0.25">
      <c r="A372" s="48">
        <v>247</v>
      </c>
      <c r="B372" s="84" t="s">
        <v>460</v>
      </c>
      <c r="C372" s="125">
        <v>3</v>
      </c>
      <c r="D372" s="48" t="s">
        <v>226</v>
      </c>
      <c r="E372" s="50" t="s">
        <v>461</v>
      </c>
      <c r="F372" s="64"/>
      <c r="G372" s="54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  <c r="AA372" s="59"/>
      <c r="AB372" s="59"/>
    </row>
    <row r="373" spans="1:28" s="32" customFormat="1" ht="15.75" x14ac:dyDescent="0.25">
      <c r="A373" s="48">
        <v>248</v>
      </c>
      <c r="B373" s="51" t="s">
        <v>662</v>
      </c>
      <c r="C373" s="124">
        <v>6.2</v>
      </c>
      <c r="D373" s="48" t="s">
        <v>226</v>
      </c>
      <c r="E373" s="50" t="s">
        <v>461</v>
      </c>
      <c r="F373" s="64"/>
      <c r="G373" s="54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  <c r="AA373" s="59"/>
      <c r="AB373" s="59"/>
    </row>
    <row r="374" spans="1:28" s="32" customFormat="1" ht="15.75" x14ac:dyDescent="0.25">
      <c r="A374" s="48">
        <v>249</v>
      </c>
      <c r="B374" s="51" t="s">
        <v>664</v>
      </c>
      <c r="C374" s="124">
        <v>4.74</v>
      </c>
      <c r="D374" s="48" t="s">
        <v>226</v>
      </c>
      <c r="E374" s="50" t="s">
        <v>461</v>
      </c>
      <c r="F374" s="64"/>
      <c r="G374" s="54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  <c r="AA374" s="59"/>
      <c r="AB374" s="59"/>
    </row>
    <row r="375" spans="1:28" s="32" customFormat="1" ht="15.75" x14ac:dyDescent="0.25">
      <c r="A375" s="48">
        <v>250</v>
      </c>
      <c r="B375" s="51" t="s">
        <v>666</v>
      </c>
      <c r="C375" s="124">
        <v>2.6</v>
      </c>
      <c r="D375" s="48" t="s">
        <v>226</v>
      </c>
      <c r="E375" s="50" t="s">
        <v>461</v>
      </c>
      <c r="F375" s="64"/>
      <c r="G375" s="54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  <c r="AA375" s="59"/>
      <c r="AB375" s="59"/>
    </row>
    <row r="376" spans="1:28" s="32" customFormat="1" ht="15.75" x14ac:dyDescent="0.25">
      <c r="A376" s="48">
        <v>251</v>
      </c>
      <c r="B376" s="51" t="s">
        <v>652</v>
      </c>
      <c r="C376" s="124">
        <v>3.5</v>
      </c>
      <c r="D376" s="48" t="s">
        <v>226</v>
      </c>
      <c r="E376" s="50" t="s">
        <v>461</v>
      </c>
      <c r="F376" s="64"/>
      <c r="G376" s="54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  <c r="AA376" s="59"/>
      <c r="AB376" s="59"/>
    </row>
    <row r="377" spans="1:28" s="32" customFormat="1" ht="15.75" x14ac:dyDescent="0.25">
      <c r="A377" s="48">
        <v>252</v>
      </c>
      <c r="B377" s="51" t="s">
        <v>667</v>
      </c>
      <c r="C377" s="124">
        <v>3</v>
      </c>
      <c r="D377" s="48" t="s">
        <v>226</v>
      </c>
      <c r="E377" s="50" t="s">
        <v>461</v>
      </c>
      <c r="F377" s="64"/>
      <c r="G377" s="54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  <c r="AA377" s="59"/>
      <c r="AB377" s="59"/>
    </row>
    <row r="378" spans="1:28" s="32" customFormat="1" ht="15.75" x14ac:dyDescent="0.25">
      <c r="A378" s="48">
        <v>253</v>
      </c>
      <c r="B378" s="51" t="s">
        <v>668</v>
      </c>
      <c r="C378" s="124">
        <v>5.6</v>
      </c>
      <c r="D378" s="48" t="s">
        <v>226</v>
      </c>
      <c r="E378" s="50" t="s">
        <v>461</v>
      </c>
      <c r="F378" s="64"/>
      <c r="G378" s="54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  <c r="AA378" s="59"/>
      <c r="AB378" s="59"/>
    </row>
    <row r="379" spans="1:28" s="32" customFormat="1" ht="15.75" x14ac:dyDescent="0.25">
      <c r="A379" s="48">
        <v>254</v>
      </c>
      <c r="B379" s="51" t="s">
        <v>669</v>
      </c>
      <c r="C379" s="124">
        <v>4.8</v>
      </c>
      <c r="D379" s="48" t="s">
        <v>226</v>
      </c>
      <c r="E379" s="50" t="s">
        <v>461</v>
      </c>
      <c r="F379" s="64"/>
      <c r="G379" s="54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  <c r="AA379" s="59"/>
      <c r="AB379" s="59"/>
    </row>
    <row r="380" spans="1:28" s="32" customFormat="1" ht="15.75" x14ac:dyDescent="0.25">
      <c r="A380" s="48">
        <v>255</v>
      </c>
      <c r="B380" s="51" t="s">
        <v>670</v>
      </c>
      <c r="C380" s="124">
        <v>2.2000000000000002</v>
      </c>
      <c r="D380" s="48" t="s">
        <v>226</v>
      </c>
      <c r="E380" s="50" t="s">
        <v>461</v>
      </c>
      <c r="F380" s="64"/>
      <c r="G380" s="54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  <c r="AA380" s="59"/>
      <c r="AB380" s="59"/>
    </row>
    <row r="381" spans="1:28" s="32" customFormat="1" ht="15.75" x14ac:dyDescent="0.25">
      <c r="A381" s="48">
        <v>256</v>
      </c>
      <c r="B381" s="51" t="s">
        <v>671</v>
      </c>
      <c r="C381" s="124">
        <v>2.4</v>
      </c>
      <c r="D381" s="48" t="s">
        <v>226</v>
      </c>
      <c r="E381" s="50" t="s">
        <v>461</v>
      </c>
      <c r="F381" s="64"/>
      <c r="G381" s="54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  <c r="AA381" s="59"/>
      <c r="AB381" s="59"/>
    </row>
    <row r="382" spans="1:28" s="32" customFormat="1" ht="15.75" x14ac:dyDescent="0.25">
      <c r="A382" s="48">
        <v>257</v>
      </c>
      <c r="B382" s="51" t="s">
        <v>960</v>
      </c>
      <c r="C382" s="124">
        <v>5.4</v>
      </c>
      <c r="D382" s="48" t="s">
        <v>226</v>
      </c>
      <c r="E382" s="50" t="s">
        <v>461</v>
      </c>
      <c r="F382" s="64"/>
      <c r="G382" s="54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  <c r="AA382" s="59"/>
      <c r="AB382" s="59"/>
    </row>
    <row r="383" spans="1:28" s="32" customFormat="1" ht="15.75" x14ac:dyDescent="0.25">
      <c r="A383" s="48">
        <v>258</v>
      </c>
      <c r="B383" s="51" t="s">
        <v>672</v>
      </c>
      <c r="C383" s="124">
        <v>3.92</v>
      </c>
      <c r="D383" s="48" t="s">
        <v>226</v>
      </c>
      <c r="E383" s="50" t="s">
        <v>461</v>
      </c>
      <c r="F383" s="64"/>
      <c r="G383" s="54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  <c r="AA383" s="59"/>
      <c r="AB383" s="59"/>
    </row>
    <row r="384" spans="1:28" s="32" customFormat="1" ht="15.75" x14ac:dyDescent="0.25">
      <c r="A384" s="48">
        <v>259</v>
      </c>
      <c r="B384" s="51" t="s">
        <v>673</v>
      </c>
      <c r="C384" s="124">
        <v>2.46</v>
      </c>
      <c r="D384" s="48" t="s">
        <v>226</v>
      </c>
      <c r="E384" s="50" t="s">
        <v>461</v>
      </c>
      <c r="F384" s="64"/>
      <c r="G384" s="54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  <c r="AA384" s="59"/>
      <c r="AB384" s="59"/>
    </row>
    <row r="385" spans="1:28" s="32" customFormat="1" ht="15.75" x14ac:dyDescent="0.25">
      <c r="A385" s="48">
        <v>260</v>
      </c>
      <c r="B385" s="51" t="s">
        <v>95</v>
      </c>
      <c r="C385" s="124">
        <v>1</v>
      </c>
      <c r="D385" s="48" t="s">
        <v>226</v>
      </c>
      <c r="E385" s="50" t="s">
        <v>461</v>
      </c>
      <c r="F385" s="64"/>
      <c r="G385" s="54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  <c r="AA385" s="59"/>
      <c r="AB385" s="59"/>
    </row>
    <row r="386" spans="1:28" s="32" customFormat="1" ht="15.75" x14ac:dyDescent="0.25">
      <c r="A386" s="48">
        <v>261</v>
      </c>
      <c r="B386" s="51" t="s">
        <v>665</v>
      </c>
      <c r="C386" s="124">
        <v>2.71</v>
      </c>
      <c r="D386" s="48" t="s">
        <v>226</v>
      </c>
      <c r="E386" s="50" t="s">
        <v>461</v>
      </c>
      <c r="F386" s="64"/>
      <c r="G386" s="54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  <c r="AA386" s="59"/>
      <c r="AB386" s="59"/>
    </row>
    <row r="387" spans="1:28" s="108" customFormat="1" ht="18" customHeight="1" x14ac:dyDescent="0.25">
      <c r="A387" s="89" t="s">
        <v>972</v>
      </c>
      <c r="B387" s="80" t="s">
        <v>963</v>
      </c>
      <c r="C387" s="75">
        <f>SUM(C388:C659)</f>
        <v>1278.8503800000005</v>
      </c>
      <c r="D387" s="159"/>
      <c r="E387" s="104"/>
      <c r="F387" s="105"/>
      <c r="G387" s="106"/>
      <c r="H387" s="107"/>
      <c r="I387" s="107"/>
      <c r="J387" s="107"/>
      <c r="K387" s="107"/>
      <c r="L387" s="107"/>
      <c r="M387" s="107"/>
      <c r="N387" s="107"/>
      <c r="O387" s="107"/>
      <c r="P387" s="107"/>
      <c r="Q387" s="107"/>
      <c r="R387" s="107"/>
      <c r="S387" s="107"/>
      <c r="T387" s="107"/>
      <c r="U387" s="107"/>
      <c r="V387" s="107"/>
      <c r="W387" s="107"/>
      <c r="X387" s="107"/>
      <c r="Y387" s="107"/>
      <c r="Z387" s="107"/>
      <c r="AA387" s="107"/>
      <c r="AB387" s="107"/>
    </row>
    <row r="388" spans="1:28" s="47" customFormat="1" ht="15.75" x14ac:dyDescent="0.25">
      <c r="A388" s="48">
        <v>1</v>
      </c>
      <c r="B388" s="72" t="s">
        <v>895</v>
      </c>
      <c r="C388" s="126">
        <v>7.68</v>
      </c>
      <c r="D388" s="132" t="s">
        <v>930</v>
      </c>
      <c r="E388" s="50" t="s">
        <v>489</v>
      </c>
      <c r="F388" s="64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</row>
    <row r="389" spans="1:28" s="158" customFormat="1" ht="15.75" x14ac:dyDescent="0.25">
      <c r="A389" s="48">
        <v>2</v>
      </c>
      <c r="B389" s="72" t="s">
        <v>896</v>
      </c>
      <c r="C389" s="126">
        <v>22.5</v>
      </c>
      <c r="D389" s="74" t="s">
        <v>930</v>
      </c>
      <c r="E389" s="50" t="s">
        <v>489</v>
      </c>
      <c r="F389" s="156"/>
      <c r="G389" s="157"/>
      <c r="H389" s="157"/>
      <c r="I389" s="157"/>
      <c r="J389" s="157"/>
      <c r="K389" s="157"/>
      <c r="L389" s="157"/>
      <c r="M389" s="157"/>
      <c r="N389" s="157"/>
      <c r="O389" s="157"/>
      <c r="P389" s="157"/>
      <c r="Q389" s="157"/>
      <c r="R389" s="157"/>
      <c r="S389" s="157"/>
      <c r="T389" s="157"/>
      <c r="U389" s="157"/>
      <c r="V389" s="157"/>
      <c r="W389" s="157"/>
      <c r="X389" s="157"/>
      <c r="Y389" s="157"/>
      <c r="Z389" s="157"/>
      <c r="AA389" s="157"/>
      <c r="AB389" s="157"/>
    </row>
    <row r="390" spans="1:28" s="158" customFormat="1" ht="15.75" x14ac:dyDescent="0.25">
      <c r="A390" s="48">
        <v>3</v>
      </c>
      <c r="B390" s="72" t="s">
        <v>897</v>
      </c>
      <c r="C390" s="126">
        <v>26.5</v>
      </c>
      <c r="D390" s="74" t="s">
        <v>931</v>
      </c>
      <c r="E390" s="50" t="s">
        <v>489</v>
      </c>
      <c r="F390" s="156"/>
      <c r="G390" s="157"/>
      <c r="H390" s="157"/>
      <c r="I390" s="157"/>
      <c r="J390" s="157"/>
      <c r="K390" s="157"/>
      <c r="L390" s="157"/>
      <c r="M390" s="157"/>
      <c r="N390" s="157"/>
      <c r="O390" s="157"/>
      <c r="P390" s="157"/>
      <c r="Q390" s="157"/>
      <c r="R390" s="157"/>
      <c r="S390" s="157"/>
      <c r="T390" s="157"/>
      <c r="U390" s="157"/>
      <c r="V390" s="157"/>
      <c r="W390" s="157"/>
      <c r="X390" s="157"/>
      <c r="Y390" s="157"/>
      <c r="Z390" s="157"/>
      <c r="AA390" s="157"/>
      <c r="AB390" s="157"/>
    </row>
    <row r="391" spans="1:28" s="158" customFormat="1" ht="15.75" x14ac:dyDescent="0.25">
      <c r="A391" s="48">
        <v>4</v>
      </c>
      <c r="B391" s="72" t="s">
        <v>898</v>
      </c>
      <c r="C391" s="126">
        <v>26.6</v>
      </c>
      <c r="D391" s="74" t="s">
        <v>931</v>
      </c>
      <c r="E391" s="50" t="s">
        <v>489</v>
      </c>
      <c r="F391" s="156"/>
      <c r="G391" s="157"/>
      <c r="H391" s="157"/>
      <c r="I391" s="157"/>
      <c r="J391" s="157"/>
      <c r="K391" s="157"/>
      <c r="L391" s="157"/>
      <c r="M391" s="157"/>
      <c r="N391" s="157"/>
      <c r="O391" s="157"/>
      <c r="P391" s="157"/>
      <c r="Q391" s="157"/>
      <c r="R391" s="157"/>
      <c r="S391" s="157"/>
      <c r="T391" s="157"/>
      <c r="U391" s="157"/>
      <c r="V391" s="157"/>
      <c r="W391" s="157"/>
      <c r="X391" s="157"/>
      <c r="Y391" s="157"/>
      <c r="Z391" s="157"/>
      <c r="AA391" s="157"/>
      <c r="AB391" s="157"/>
    </row>
    <row r="392" spans="1:28" s="158" customFormat="1" ht="15.75" x14ac:dyDescent="0.25">
      <c r="A392" s="48">
        <v>5</v>
      </c>
      <c r="B392" s="72" t="s">
        <v>899</v>
      </c>
      <c r="C392" s="126">
        <v>24</v>
      </c>
      <c r="D392" s="132" t="s">
        <v>931</v>
      </c>
      <c r="E392" s="50" t="s">
        <v>489</v>
      </c>
      <c r="F392" s="156"/>
      <c r="G392" s="157"/>
      <c r="H392" s="157"/>
      <c r="I392" s="157"/>
      <c r="J392" s="157"/>
      <c r="K392" s="157"/>
      <c r="L392" s="157"/>
      <c r="M392" s="157"/>
      <c r="N392" s="157"/>
      <c r="O392" s="157"/>
      <c r="P392" s="157"/>
      <c r="Q392" s="157"/>
      <c r="R392" s="157"/>
      <c r="S392" s="157"/>
      <c r="T392" s="157"/>
      <c r="U392" s="157"/>
      <c r="V392" s="157"/>
      <c r="W392" s="157"/>
      <c r="X392" s="157"/>
      <c r="Y392" s="157"/>
      <c r="Z392" s="157"/>
      <c r="AA392" s="157"/>
      <c r="AB392" s="157"/>
    </row>
    <row r="393" spans="1:28" s="47" customFormat="1" ht="15.75" x14ac:dyDescent="0.25">
      <c r="A393" s="48">
        <v>6</v>
      </c>
      <c r="B393" s="72" t="s">
        <v>18</v>
      </c>
      <c r="C393" s="126">
        <v>2.35</v>
      </c>
      <c r="D393" s="74" t="s">
        <v>931</v>
      </c>
      <c r="E393" s="50" t="s">
        <v>489</v>
      </c>
      <c r="F393" s="64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</row>
    <row r="394" spans="1:28" s="47" customFormat="1" ht="15.75" x14ac:dyDescent="0.25">
      <c r="A394" s="48">
        <v>7</v>
      </c>
      <c r="B394" s="72" t="s">
        <v>29</v>
      </c>
      <c r="C394" s="126">
        <v>1.51</v>
      </c>
      <c r="D394" s="74" t="s">
        <v>931</v>
      </c>
      <c r="E394" s="50" t="s">
        <v>489</v>
      </c>
      <c r="F394" s="64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</row>
    <row r="395" spans="1:28" s="47" customFormat="1" ht="15.75" x14ac:dyDescent="0.25">
      <c r="A395" s="48">
        <v>8</v>
      </c>
      <c r="B395" s="72" t="s">
        <v>185</v>
      </c>
      <c r="C395" s="149">
        <v>2.7309000000000001</v>
      </c>
      <c r="D395" s="74" t="s">
        <v>931</v>
      </c>
      <c r="E395" s="50" t="s">
        <v>489</v>
      </c>
      <c r="F395" s="64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</row>
    <row r="396" spans="1:28" s="47" customFormat="1" ht="15.75" x14ac:dyDescent="0.25">
      <c r="A396" s="48">
        <v>9</v>
      </c>
      <c r="B396" s="72" t="s">
        <v>189</v>
      </c>
      <c r="C396" s="149">
        <v>2.1069</v>
      </c>
      <c r="D396" s="74" t="s">
        <v>931</v>
      </c>
      <c r="E396" s="50" t="s">
        <v>489</v>
      </c>
      <c r="F396" s="64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</row>
    <row r="397" spans="1:28" s="158" customFormat="1" ht="15.75" x14ac:dyDescent="0.25">
      <c r="A397" s="48">
        <v>10</v>
      </c>
      <c r="B397" s="72" t="s">
        <v>203</v>
      </c>
      <c r="C397" s="149">
        <v>2.1842999999999999</v>
      </c>
      <c r="D397" s="74" t="s">
        <v>931</v>
      </c>
      <c r="E397" s="50" t="s">
        <v>489</v>
      </c>
      <c r="F397" s="156"/>
      <c r="G397" s="157"/>
      <c r="H397" s="157"/>
      <c r="I397" s="157"/>
      <c r="J397" s="157"/>
      <c r="K397" s="157"/>
      <c r="L397" s="157"/>
      <c r="M397" s="157"/>
      <c r="N397" s="157"/>
      <c r="O397" s="157"/>
      <c r="P397" s="157"/>
      <c r="Q397" s="157"/>
      <c r="R397" s="157"/>
      <c r="S397" s="157"/>
      <c r="T397" s="157"/>
      <c r="U397" s="157"/>
      <c r="V397" s="157"/>
      <c r="W397" s="157"/>
      <c r="X397" s="157"/>
      <c r="Y397" s="157"/>
      <c r="Z397" s="157"/>
      <c r="AA397" s="157"/>
      <c r="AB397" s="157"/>
    </row>
    <row r="398" spans="1:28" s="47" customFormat="1" ht="15.75" x14ac:dyDescent="0.25">
      <c r="A398" s="48">
        <v>11</v>
      </c>
      <c r="B398" s="72" t="s">
        <v>900</v>
      </c>
      <c r="C398" s="149">
        <v>2.1442999999999999</v>
      </c>
      <c r="D398" s="74" t="s">
        <v>931</v>
      </c>
      <c r="E398" s="50" t="s">
        <v>489</v>
      </c>
      <c r="F398" s="64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</row>
    <row r="399" spans="1:28" s="47" customFormat="1" ht="15.75" x14ac:dyDescent="0.25">
      <c r="A399" s="48">
        <v>12</v>
      </c>
      <c r="B399" s="72" t="s">
        <v>60</v>
      </c>
      <c r="C399" s="149">
        <v>1.7</v>
      </c>
      <c r="D399" s="74" t="s">
        <v>69</v>
      </c>
      <c r="E399" s="50" t="s">
        <v>489</v>
      </c>
      <c r="F399" s="64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</row>
    <row r="400" spans="1:28" s="47" customFormat="1" ht="15.75" x14ac:dyDescent="0.25">
      <c r="A400" s="48">
        <v>13</v>
      </c>
      <c r="B400" s="72" t="s">
        <v>68</v>
      </c>
      <c r="C400" s="126">
        <f>2.6+2.5</f>
        <v>5.0999999999999996</v>
      </c>
      <c r="D400" s="74" t="s">
        <v>69</v>
      </c>
      <c r="E400" s="50" t="s">
        <v>489</v>
      </c>
      <c r="F400" s="64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</row>
    <row r="401" spans="1:28" s="47" customFormat="1" ht="15.75" x14ac:dyDescent="0.25">
      <c r="A401" s="48">
        <v>14</v>
      </c>
      <c r="B401" s="72" t="s">
        <v>70</v>
      </c>
      <c r="C401" s="126">
        <v>1.2</v>
      </c>
      <c r="D401" s="74" t="s">
        <v>69</v>
      </c>
      <c r="E401" s="50" t="s">
        <v>489</v>
      </c>
      <c r="F401" s="64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</row>
    <row r="402" spans="1:28" s="47" customFormat="1" ht="15.75" x14ac:dyDescent="0.25">
      <c r="A402" s="48">
        <v>15</v>
      </c>
      <c r="B402" s="72" t="s">
        <v>71</v>
      </c>
      <c r="C402" s="126">
        <v>1.2</v>
      </c>
      <c r="D402" s="74" t="s">
        <v>69</v>
      </c>
      <c r="E402" s="50" t="s">
        <v>489</v>
      </c>
      <c r="F402" s="64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</row>
    <row r="403" spans="1:28" s="47" customFormat="1" ht="15.75" x14ac:dyDescent="0.25">
      <c r="A403" s="48">
        <v>16</v>
      </c>
      <c r="B403" s="72" t="s">
        <v>72</v>
      </c>
      <c r="C403" s="126">
        <v>1</v>
      </c>
      <c r="D403" s="74" t="s">
        <v>69</v>
      </c>
      <c r="E403" s="50" t="s">
        <v>489</v>
      </c>
      <c r="F403" s="64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</row>
    <row r="404" spans="1:28" s="47" customFormat="1" ht="15.75" x14ac:dyDescent="0.25">
      <c r="A404" s="48">
        <v>17</v>
      </c>
      <c r="B404" s="72" t="s">
        <v>901</v>
      </c>
      <c r="C404" s="126">
        <v>3.16</v>
      </c>
      <c r="D404" s="132" t="s">
        <v>69</v>
      </c>
      <c r="E404" s="50" t="s">
        <v>489</v>
      </c>
      <c r="F404" s="64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</row>
    <row r="405" spans="1:28" s="47" customFormat="1" ht="15.75" x14ac:dyDescent="0.25">
      <c r="A405" s="48">
        <v>18</v>
      </c>
      <c r="B405" s="72" t="s">
        <v>73</v>
      </c>
      <c r="C405" s="126">
        <f>1+0.15</f>
        <v>1.1499999999999999</v>
      </c>
      <c r="D405" s="74" t="s">
        <v>69</v>
      </c>
      <c r="E405" s="50" t="s">
        <v>489</v>
      </c>
      <c r="F405" s="64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</row>
    <row r="406" spans="1:28" s="47" customFormat="1" ht="15.75" x14ac:dyDescent="0.25">
      <c r="A406" s="48">
        <v>19</v>
      </c>
      <c r="B406" s="72" t="s">
        <v>61</v>
      </c>
      <c r="C406" s="126">
        <v>1.2</v>
      </c>
      <c r="D406" s="74" t="s">
        <v>69</v>
      </c>
      <c r="E406" s="50" t="s">
        <v>489</v>
      </c>
      <c r="F406" s="64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</row>
    <row r="407" spans="1:28" s="47" customFormat="1" ht="15.75" x14ac:dyDescent="0.25">
      <c r="A407" s="48">
        <v>20</v>
      </c>
      <c r="B407" s="72" t="s">
        <v>63</v>
      </c>
      <c r="C407" s="126">
        <v>1</v>
      </c>
      <c r="D407" s="74" t="s">
        <v>69</v>
      </c>
      <c r="E407" s="50" t="s">
        <v>489</v>
      </c>
      <c r="F407" s="64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</row>
    <row r="408" spans="1:28" s="47" customFormat="1" ht="15.75" x14ac:dyDescent="0.25">
      <c r="A408" s="48">
        <v>21</v>
      </c>
      <c r="B408" s="72" t="s">
        <v>74</v>
      </c>
      <c r="C408" s="126">
        <v>1</v>
      </c>
      <c r="D408" s="74" t="s">
        <v>69</v>
      </c>
      <c r="E408" s="50" t="s">
        <v>489</v>
      </c>
      <c r="F408" s="64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</row>
    <row r="409" spans="1:28" s="47" customFormat="1" ht="15.75" x14ac:dyDescent="0.25">
      <c r="A409" s="48">
        <v>22</v>
      </c>
      <c r="B409" s="72" t="s">
        <v>75</v>
      </c>
      <c r="C409" s="126">
        <v>3</v>
      </c>
      <c r="D409" s="74" t="s">
        <v>69</v>
      </c>
      <c r="E409" s="50" t="s">
        <v>489</v>
      </c>
      <c r="F409" s="64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</row>
    <row r="410" spans="1:28" s="47" customFormat="1" ht="15.75" x14ac:dyDescent="0.25">
      <c r="A410" s="48">
        <v>23</v>
      </c>
      <c r="B410" s="72" t="s">
        <v>76</v>
      </c>
      <c r="C410" s="126">
        <v>3</v>
      </c>
      <c r="D410" s="74" t="s">
        <v>69</v>
      </c>
      <c r="E410" s="50" t="s">
        <v>489</v>
      </c>
      <c r="F410" s="64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</row>
    <row r="411" spans="1:28" s="47" customFormat="1" ht="15.75" x14ac:dyDescent="0.25">
      <c r="A411" s="48">
        <v>24</v>
      </c>
      <c r="B411" s="72" t="s">
        <v>902</v>
      </c>
      <c r="C411" s="126">
        <v>1.5</v>
      </c>
      <c r="D411" s="74" t="s">
        <v>69</v>
      </c>
      <c r="E411" s="50" t="s">
        <v>489</v>
      </c>
      <c r="F411" s="64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</row>
    <row r="412" spans="1:28" s="47" customFormat="1" ht="15.75" x14ac:dyDescent="0.25">
      <c r="A412" s="48">
        <v>25</v>
      </c>
      <c r="B412" s="72" t="s">
        <v>903</v>
      </c>
      <c r="C412" s="126">
        <v>2.69</v>
      </c>
      <c r="D412" s="74" t="s">
        <v>69</v>
      </c>
      <c r="E412" s="50" t="s">
        <v>489</v>
      </c>
      <c r="F412" s="64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</row>
    <row r="413" spans="1:28" s="47" customFormat="1" ht="15.75" x14ac:dyDescent="0.25">
      <c r="A413" s="48">
        <v>26</v>
      </c>
      <c r="B413" s="72" t="s">
        <v>77</v>
      </c>
      <c r="C413" s="126">
        <f>(2.9+1.9)-2</f>
        <v>2.8</v>
      </c>
      <c r="D413" s="74" t="s">
        <v>69</v>
      </c>
      <c r="E413" s="50" t="s">
        <v>489</v>
      </c>
      <c r="F413" s="64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</row>
    <row r="414" spans="1:28" s="47" customFormat="1" ht="15.75" x14ac:dyDescent="0.25">
      <c r="A414" s="48">
        <v>27</v>
      </c>
      <c r="B414" s="72" t="s">
        <v>468</v>
      </c>
      <c r="C414" s="126">
        <v>6</v>
      </c>
      <c r="D414" s="74" t="s">
        <v>69</v>
      </c>
      <c r="E414" s="50" t="s">
        <v>489</v>
      </c>
      <c r="F414" s="64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</row>
    <row r="415" spans="1:28" s="47" customFormat="1" ht="15.75" x14ac:dyDescent="0.25">
      <c r="A415" s="48">
        <v>28</v>
      </c>
      <c r="B415" s="72" t="s">
        <v>78</v>
      </c>
      <c r="C415" s="126">
        <v>5.81</v>
      </c>
      <c r="D415" s="74" t="s">
        <v>69</v>
      </c>
      <c r="E415" s="50" t="s">
        <v>489</v>
      </c>
      <c r="F415" s="64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</row>
    <row r="416" spans="1:28" s="47" customFormat="1" ht="15.75" x14ac:dyDescent="0.25">
      <c r="A416" s="48">
        <v>29</v>
      </c>
      <c r="B416" s="72" t="s">
        <v>79</v>
      </c>
      <c r="C416" s="126">
        <v>3.3</v>
      </c>
      <c r="D416" s="74" t="s">
        <v>69</v>
      </c>
      <c r="E416" s="50" t="s">
        <v>489</v>
      </c>
      <c r="F416" s="64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</row>
    <row r="417" spans="1:28" s="47" customFormat="1" ht="15.75" x14ac:dyDescent="0.25">
      <c r="A417" s="48">
        <v>30</v>
      </c>
      <c r="B417" s="72" t="s">
        <v>80</v>
      </c>
      <c r="C417" s="126">
        <v>4.34</v>
      </c>
      <c r="D417" s="74" t="s">
        <v>69</v>
      </c>
      <c r="E417" s="50" t="s">
        <v>489</v>
      </c>
      <c r="F417" s="64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</row>
    <row r="418" spans="1:28" s="47" customFormat="1" ht="15.75" x14ac:dyDescent="0.25">
      <c r="A418" s="48">
        <v>31</v>
      </c>
      <c r="B418" s="72" t="s">
        <v>81</v>
      </c>
      <c r="C418" s="126">
        <v>3.4</v>
      </c>
      <c r="D418" s="74" t="s">
        <v>69</v>
      </c>
      <c r="E418" s="50" t="s">
        <v>489</v>
      </c>
      <c r="F418" s="64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</row>
    <row r="419" spans="1:28" s="47" customFormat="1" ht="15.75" x14ac:dyDescent="0.25">
      <c r="A419" s="48">
        <v>32</v>
      </c>
      <c r="B419" s="72" t="s">
        <v>82</v>
      </c>
      <c r="C419" s="126">
        <v>3.41</v>
      </c>
      <c r="D419" s="74" t="s">
        <v>69</v>
      </c>
      <c r="E419" s="50" t="s">
        <v>489</v>
      </c>
      <c r="F419" s="64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</row>
    <row r="420" spans="1:28" s="47" customFormat="1" ht="15.75" x14ac:dyDescent="0.25">
      <c r="A420" s="48">
        <v>33</v>
      </c>
      <c r="B420" s="72" t="s">
        <v>32</v>
      </c>
      <c r="C420" s="126">
        <v>3</v>
      </c>
      <c r="D420" s="74" t="s">
        <v>69</v>
      </c>
      <c r="E420" s="50" t="s">
        <v>489</v>
      </c>
      <c r="F420" s="64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</row>
    <row r="421" spans="1:28" s="47" customFormat="1" ht="15.75" x14ac:dyDescent="0.25">
      <c r="A421" s="48">
        <v>34</v>
      </c>
      <c r="B421" s="72" t="s">
        <v>469</v>
      </c>
      <c r="C421" s="126">
        <v>13.37</v>
      </c>
      <c r="D421" s="74" t="s">
        <v>470</v>
      </c>
      <c r="E421" s="50" t="s">
        <v>489</v>
      </c>
      <c r="F421" s="64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</row>
    <row r="422" spans="1:28" s="47" customFormat="1" ht="15.75" x14ac:dyDescent="0.25">
      <c r="A422" s="48">
        <v>35</v>
      </c>
      <c r="B422" s="72" t="s">
        <v>83</v>
      </c>
      <c r="C422" s="126">
        <v>9.8000000000000007</v>
      </c>
      <c r="D422" s="74" t="s">
        <v>69</v>
      </c>
      <c r="E422" s="50" t="s">
        <v>489</v>
      </c>
      <c r="F422" s="64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</row>
    <row r="423" spans="1:28" s="47" customFormat="1" ht="15.75" x14ac:dyDescent="0.25">
      <c r="A423" s="48">
        <v>36</v>
      </c>
      <c r="B423" s="72" t="s">
        <v>904</v>
      </c>
      <c r="C423" s="126">
        <v>4.7</v>
      </c>
      <c r="D423" s="132" t="s">
        <v>69</v>
      </c>
      <c r="E423" s="50" t="s">
        <v>489</v>
      </c>
      <c r="F423" s="64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</row>
    <row r="424" spans="1:28" s="47" customFormat="1" ht="15.75" x14ac:dyDescent="0.25">
      <c r="A424" s="48">
        <v>37</v>
      </c>
      <c r="B424" s="72" t="s">
        <v>905</v>
      </c>
      <c r="C424" s="126">
        <v>1</v>
      </c>
      <c r="D424" s="132" t="s">
        <v>69</v>
      </c>
      <c r="E424" s="50" t="s">
        <v>489</v>
      </c>
      <c r="F424" s="64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</row>
    <row r="425" spans="1:28" s="47" customFormat="1" ht="15.75" x14ac:dyDescent="0.25">
      <c r="A425" s="48">
        <v>38</v>
      </c>
      <c r="B425" s="72" t="s">
        <v>43</v>
      </c>
      <c r="C425" s="126">
        <v>2</v>
      </c>
      <c r="D425" s="132" t="s">
        <v>69</v>
      </c>
      <c r="E425" s="50" t="s">
        <v>489</v>
      </c>
      <c r="F425" s="64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</row>
    <row r="426" spans="1:28" s="158" customFormat="1" ht="15.75" x14ac:dyDescent="0.25">
      <c r="A426" s="48">
        <v>39</v>
      </c>
      <c r="B426" s="72" t="s">
        <v>906</v>
      </c>
      <c r="C426" s="126">
        <f>1.6+4.9</f>
        <v>6.5</v>
      </c>
      <c r="D426" s="132" t="s">
        <v>69</v>
      </c>
      <c r="E426" s="50" t="s">
        <v>489</v>
      </c>
      <c r="F426" s="156"/>
      <c r="G426" s="157"/>
      <c r="H426" s="157"/>
      <c r="I426" s="157"/>
      <c r="J426" s="157"/>
      <c r="K426" s="157"/>
      <c r="L426" s="157"/>
      <c r="M426" s="157"/>
      <c r="N426" s="157"/>
      <c r="O426" s="157"/>
      <c r="P426" s="157"/>
      <c r="Q426" s="157"/>
      <c r="R426" s="157"/>
      <c r="S426" s="157"/>
      <c r="T426" s="157"/>
      <c r="U426" s="157"/>
      <c r="V426" s="157"/>
      <c r="W426" s="157"/>
      <c r="X426" s="157"/>
      <c r="Y426" s="157"/>
      <c r="Z426" s="157"/>
      <c r="AA426" s="157"/>
      <c r="AB426" s="157"/>
    </row>
    <row r="427" spans="1:28" s="47" customFormat="1" ht="15.75" x14ac:dyDescent="0.25">
      <c r="A427" s="48">
        <v>40</v>
      </c>
      <c r="B427" s="72" t="s">
        <v>907</v>
      </c>
      <c r="C427" s="126">
        <v>0.5</v>
      </c>
      <c r="D427" s="132" t="s">
        <v>69</v>
      </c>
      <c r="E427" s="50" t="s">
        <v>489</v>
      </c>
      <c r="F427" s="64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</row>
    <row r="428" spans="1:28" s="47" customFormat="1" ht="15.75" x14ac:dyDescent="0.25">
      <c r="A428" s="48">
        <v>41</v>
      </c>
      <c r="B428" s="72" t="s">
        <v>20</v>
      </c>
      <c r="C428" s="126">
        <f>(7.88+1+4.32+8.2)-4.2+0.16</f>
        <v>17.36</v>
      </c>
      <c r="D428" s="74" t="s">
        <v>932</v>
      </c>
      <c r="E428" s="50" t="s">
        <v>489</v>
      </c>
      <c r="F428" s="64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</row>
    <row r="429" spans="1:28" s="47" customFormat="1" ht="15.75" x14ac:dyDescent="0.25">
      <c r="A429" s="48">
        <v>42</v>
      </c>
      <c r="B429" s="72" t="s">
        <v>21</v>
      </c>
      <c r="C429" s="126">
        <v>1.2</v>
      </c>
      <c r="D429" s="74" t="s">
        <v>932</v>
      </c>
      <c r="E429" s="50" t="s">
        <v>489</v>
      </c>
      <c r="F429" s="64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</row>
    <row r="430" spans="1:28" s="47" customFormat="1" ht="15.75" x14ac:dyDescent="0.25">
      <c r="A430" s="48">
        <v>43</v>
      </c>
      <c r="B430" s="72" t="s">
        <v>22</v>
      </c>
      <c r="C430" s="126">
        <v>9.6</v>
      </c>
      <c r="D430" s="74" t="s">
        <v>932</v>
      </c>
      <c r="E430" s="50" t="s">
        <v>489</v>
      </c>
      <c r="F430" s="64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</row>
    <row r="431" spans="1:28" s="47" customFormat="1" ht="15.75" x14ac:dyDescent="0.25">
      <c r="A431" s="48">
        <v>44</v>
      </c>
      <c r="B431" s="72" t="s">
        <v>23</v>
      </c>
      <c r="C431" s="126">
        <v>7.24</v>
      </c>
      <c r="D431" s="74" t="s">
        <v>932</v>
      </c>
      <c r="E431" s="50" t="s">
        <v>489</v>
      </c>
      <c r="F431" s="64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</row>
    <row r="432" spans="1:28" s="47" customFormat="1" ht="15.75" x14ac:dyDescent="0.25">
      <c r="A432" s="48">
        <v>45</v>
      </c>
      <c r="B432" s="72" t="s">
        <v>9</v>
      </c>
      <c r="C432" s="126">
        <f>0.6+1.04+3.2+4.04+0.56</f>
        <v>9.44</v>
      </c>
      <c r="D432" s="74" t="s">
        <v>932</v>
      </c>
      <c r="E432" s="50" t="s">
        <v>489</v>
      </c>
      <c r="F432" s="64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</row>
    <row r="433" spans="1:28" s="47" customFormat="1" ht="15.75" x14ac:dyDescent="0.25">
      <c r="A433" s="48">
        <v>46</v>
      </c>
      <c r="B433" s="72" t="s">
        <v>25</v>
      </c>
      <c r="C433" s="126">
        <v>6.91</v>
      </c>
      <c r="D433" s="74" t="s">
        <v>932</v>
      </c>
      <c r="E433" s="50" t="s">
        <v>489</v>
      </c>
      <c r="F433" s="64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</row>
    <row r="434" spans="1:28" s="47" customFormat="1" ht="15.75" x14ac:dyDescent="0.25">
      <c r="A434" s="48">
        <v>47</v>
      </c>
      <c r="B434" s="72" t="s">
        <v>26</v>
      </c>
      <c r="C434" s="126">
        <v>0.76</v>
      </c>
      <c r="D434" s="74" t="s">
        <v>932</v>
      </c>
      <c r="E434" s="50" t="s">
        <v>489</v>
      </c>
      <c r="F434" s="64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</row>
    <row r="435" spans="1:28" s="47" customFormat="1" ht="15.75" x14ac:dyDescent="0.25">
      <c r="A435" s="48">
        <v>48</v>
      </c>
      <c r="B435" s="72" t="s">
        <v>27</v>
      </c>
      <c r="C435" s="126">
        <f>(1.04+4.04)-3</f>
        <v>2.08</v>
      </c>
      <c r="D435" s="74" t="s">
        <v>932</v>
      </c>
      <c r="E435" s="50" t="s">
        <v>489</v>
      </c>
      <c r="F435" s="64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</row>
    <row r="436" spans="1:28" s="47" customFormat="1" ht="15.75" x14ac:dyDescent="0.25">
      <c r="A436" s="48">
        <v>49</v>
      </c>
      <c r="B436" s="72" t="s">
        <v>8</v>
      </c>
      <c r="C436" s="126">
        <v>1.2</v>
      </c>
      <c r="D436" s="74" t="s">
        <v>932</v>
      </c>
      <c r="E436" s="50" t="s">
        <v>489</v>
      </c>
      <c r="F436" s="64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</row>
    <row r="437" spans="1:28" s="47" customFormat="1" ht="15.75" x14ac:dyDescent="0.25">
      <c r="A437" s="48">
        <v>50</v>
      </c>
      <c r="B437" s="72" t="s">
        <v>17</v>
      </c>
      <c r="C437" s="126">
        <v>1.1000000000000001</v>
      </c>
      <c r="D437" s="74" t="s">
        <v>932</v>
      </c>
      <c r="E437" s="50" t="s">
        <v>489</v>
      </c>
      <c r="F437" s="64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</row>
    <row r="438" spans="1:28" s="47" customFormat="1" ht="15.75" x14ac:dyDescent="0.25">
      <c r="A438" s="48">
        <v>51</v>
      </c>
      <c r="B438" s="72" t="s">
        <v>153</v>
      </c>
      <c r="C438" s="149">
        <v>18.5</v>
      </c>
      <c r="D438" s="74" t="s">
        <v>932</v>
      </c>
      <c r="E438" s="50" t="s">
        <v>489</v>
      </c>
      <c r="F438" s="64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</row>
    <row r="439" spans="1:28" s="47" customFormat="1" ht="15.75" x14ac:dyDescent="0.25">
      <c r="A439" s="48">
        <v>52</v>
      </c>
      <c r="B439" s="72" t="s">
        <v>154</v>
      </c>
      <c r="C439" s="149">
        <v>1.68</v>
      </c>
      <c r="D439" s="74" t="s">
        <v>932</v>
      </c>
      <c r="E439" s="50" t="s">
        <v>489</v>
      </c>
      <c r="F439" s="64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</row>
    <row r="440" spans="1:28" s="47" customFormat="1" ht="15.75" x14ac:dyDescent="0.25">
      <c r="A440" s="48">
        <v>53</v>
      </c>
      <c r="B440" s="72" t="s">
        <v>155</v>
      </c>
      <c r="C440" s="149">
        <v>1.81</v>
      </c>
      <c r="D440" s="74" t="s">
        <v>932</v>
      </c>
      <c r="E440" s="50" t="s">
        <v>489</v>
      </c>
      <c r="F440" s="64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</row>
    <row r="441" spans="1:28" s="47" customFormat="1" ht="15.75" x14ac:dyDescent="0.25">
      <c r="A441" s="48">
        <v>54</v>
      </c>
      <c r="B441" s="72" t="s">
        <v>156</v>
      </c>
      <c r="C441" s="149">
        <v>3.5722999999999998</v>
      </c>
      <c r="D441" s="74" t="s">
        <v>932</v>
      </c>
      <c r="E441" s="50" t="s">
        <v>489</v>
      </c>
      <c r="F441" s="64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</row>
    <row r="442" spans="1:28" s="47" customFormat="1" ht="15.75" x14ac:dyDescent="0.25">
      <c r="A442" s="48">
        <v>55</v>
      </c>
      <c r="B442" s="72" t="s">
        <v>157</v>
      </c>
      <c r="C442" s="149">
        <v>1.36</v>
      </c>
      <c r="D442" s="74" t="s">
        <v>932</v>
      </c>
      <c r="E442" s="50" t="s">
        <v>489</v>
      </c>
      <c r="F442" s="64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</row>
    <row r="443" spans="1:28" s="47" customFormat="1" ht="15.75" x14ac:dyDescent="0.25">
      <c r="A443" s="48">
        <v>56</v>
      </c>
      <c r="B443" s="72" t="s">
        <v>158</v>
      </c>
      <c r="C443" s="149">
        <v>0.63719999999999999</v>
      </c>
      <c r="D443" s="74" t="s">
        <v>932</v>
      </c>
      <c r="E443" s="50" t="s">
        <v>489</v>
      </c>
      <c r="F443" s="64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</row>
    <row r="444" spans="1:28" s="47" customFormat="1" ht="15.75" x14ac:dyDescent="0.25">
      <c r="A444" s="48">
        <v>57</v>
      </c>
      <c r="B444" s="72" t="s">
        <v>159</v>
      </c>
      <c r="C444" s="149">
        <v>6.64</v>
      </c>
      <c r="D444" s="74" t="s">
        <v>932</v>
      </c>
      <c r="E444" s="50" t="s">
        <v>489</v>
      </c>
      <c r="F444" s="64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</row>
    <row r="445" spans="1:28" s="47" customFormat="1" ht="15.75" x14ac:dyDescent="0.25">
      <c r="A445" s="48">
        <v>58</v>
      </c>
      <c r="B445" s="72" t="s">
        <v>160</v>
      </c>
      <c r="C445" s="149">
        <v>2.2721</v>
      </c>
      <c r="D445" s="74" t="s">
        <v>932</v>
      </c>
      <c r="E445" s="50" t="s">
        <v>489</v>
      </c>
      <c r="F445" s="64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</row>
    <row r="446" spans="1:28" s="47" customFormat="1" ht="15.75" x14ac:dyDescent="0.25">
      <c r="A446" s="48">
        <v>59</v>
      </c>
      <c r="B446" s="72" t="s">
        <v>162</v>
      </c>
      <c r="C446" s="149">
        <v>1.5401</v>
      </c>
      <c r="D446" s="74" t="s">
        <v>932</v>
      </c>
      <c r="E446" s="50" t="s">
        <v>489</v>
      </c>
      <c r="F446" s="64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</row>
    <row r="447" spans="1:28" s="47" customFormat="1" ht="15.75" x14ac:dyDescent="0.25">
      <c r="A447" s="48">
        <v>60</v>
      </c>
      <c r="B447" s="72" t="s">
        <v>163</v>
      </c>
      <c r="C447" s="149">
        <v>2.9325000000000001</v>
      </c>
      <c r="D447" s="74" t="s">
        <v>932</v>
      </c>
      <c r="E447" s="50" t="s">
        <v>489</v>
      </c>
      <c r="F447" s="64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</row>
    <row r="448" spans="1:28" s="47" customFormat="1" ht="15.75" x14ac:dyDescent="0.25">
      <c r="A448" s="48">
        <v>61</v>
      </c>
      <c r="B448" s="72" t="s">
        <v>166</v>
      </c>
      <c r="C448" s="149">
        <v>3.52</v>
      </c>
      <c r="D448" s="74" t="s">
        <v>932</v>
      </c>
      <c r="E448" s="50" t="s">
        <v>489</v>
      </c>
      <c r="F448" s="64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</row>
    <row r="449" spans="1:28" s="47" customFormat="1" ht="15.75" x14ac:dyDescent="0.25">
      <c r="A449" s="48">
        <v>62</v>
      </c>
      <c r="B449" s="72" t="s">
        <v>164</v>
      </c>
      <c r="C449" s="149">
        <v>2.5499999999999998</v>
      </c>
      <c r="D449" s="74" t="s">
        <v>932</v>
      </c>
      <c r="E449" s="50" t="s">
        <v>489</v>
      </c>
      <c r="F449" s="64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</row>
    <row r="450" spans="1:28" s="47" customFormat="1" ht="15.75" x14ac:dyDescent="0.25">
      <c r="A450" s="48">
        <v>63</v>
      </c>
      <c r="B450" s="72" t="s">
        <v>165</v>
      </c>
      <c r="C450" s="149">
        <v>4.7302</v>
      </c>
      <c r="D450" s="74" t="s">
        <v>932</v>
      </c>
      <c r="E450" s="50" t="s">
        <v>489</v>
      </c>
      <c r="F450" s="64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</row>
    <row r="451" spans="1:28" s="47" customFormat="1" ht="15.75" x14ac:dyDescent="0.25">
      <c r="A451" s="48">
        <v>64</v>
      </c>
      <c r="B451" s="72" t="s">
        <v>167</v>
      </c>
      <c r="C451" s="149">
        <v>1.32</v>
      </c>
      <c r="D451" s="74" t="s">
        <v>932</v>
      </c>
      <c r="E451" s="50" t="s">
        <v>489</v>
      </c>
      <c r="F451" s="64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</row>
    <row r="452" spans="1:28" s="47" customFormat="1" ht="15.75" x14ac:dyDescent="0.25">
      <c r="A452" s="48">
        <v>65</v>
      </c>
      <c r="B452" s="72" t="s">
        <v>168</v>
      </c>
      <c r="C452" s="149">
        <v>3.87</v>
      </c>
      <c r="D452" s="74" t="s">
        <v>932</v>
      </c>
      <c r="E452" s="50" t="s">
        <v>489</v>
      </c>
      <c r="F452" s="64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</row>
    <row r="453" spans="1:28" s="47" customFormat="1" ht="15.75" x14ac:dyDescent="0.25">
      <c r="A453" s="48">
        <v>66</v>
      </c>
      <c r="B453" s="72" t="s">
        <v>169</v>
      </c>
      <c r="C453" s="149">
        <v>1.66</v>
      </c>
      <c r="D453" s="74" t="s">
        <v>932</v>
      </c>
      <c r="E453" s="50" t="s">
        <v>489</v>
      </c>
      <c r="F453" s="64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</row>
    <row r="454" spans="1:28" s="47" customFormat="1" ht="15.75" x14ac:dyDescent="0.25">
      <c r="A454" s="48">
        <v>67</v>
      </c>
      <c r="B454" s="72" t="s">
        <v>170</v>
      </c>
      <c r="C454" s="149">
        <v>1.97</v>
      </c>
      <c r="D454" s="74" t="s">
        <v>932</v>
      </c>
      <c r="E454" s="50" t="s">
        <v>489</v>
      </c>
      <c r="F454" s="64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</row>
    <row r="455" spans="1:28" s="47" customFormat="1" ht="15.75" x14ac:dyDescent="0.25">
      <c r="A455" s="48">
        <v>68</v>
      </c>
      <c r="B455" s="72" t="s">
        <v>171</v>
      </c>
      <c r="C455" s="149">
        <v>2.68</v>
      </c>
      <c r="D455" s="74" t="s">
        <v>932</v>
      </c>
      <c r="E455" s="50" t="s">
        <v>489</v>
      </c>
      <c r="F455" s="64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</row>
    <row r="456" spans="1:28" s="47" customFormat="1" ht="15.75" x14ac:dyDescent="0.25">
      <c r="A456" s="48">
        <v>69</v>
      </c>
      <c r="B456" s="72" t="s">
        <v>908</v>
      </c>
      <c r="C456" s="149">
        <v>2.3449</v>
      </c>
      <c r="D456" s="74" t="s">
        <v>932</v>
      </c>
      <c r="E456" s="50" t="s">
        <v>489</v>
      </c>
      <c r="F456" s="64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</row>
    <row r="457" spans="1:28" s="47" customFormat="1" ht="15.75" x14ac:dyDescent="0.25">
      <c r="A457" s="48">
        <v>70</v>
      </c>
      <c r="B457" s="72" t="s">
        <v>172</v>
      </c>
      <c r="C457" s="149">
        <v>3</v>
      </c>
      <c r="D457" s="74" t="s">
        <v>932</v>
      </c>
      <c r="E457" s="50" t="s">
        <v>489</v>
      </c>
      <c r="F457" s="64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</row>
    <row r="458" spans="1:28" s="47" customFormat="1" ht="15.75" x14ac:dyDescent="0.25">
      <c r="A458" s="48">
        <v>71</v>
      </c>
      <c r="B458" s="72" t="s">
        <v>6</v>
      </c>
      <c r="C458" s="149">
        <v>5.61</v>
      </c>
      <c r="D458" s="74" t="s">
        <v>932</v>
      </c>
      <c r="E458" s="50" t="s">
        <v>489</v>
      </c>
      <c r="F458" s="64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</row>
    <row r="459" spans="1:28" s="47" customFormat="1" ht="15.75" x14ac:dyDescent="0.25">
      <c r="A459" s="48">
        <v>72</v>
      </c>
      <c r="B459" s="72" t="s">
        <v>482</v>
      </c>
      <c r="C459" s="149">
        <v>2.7221000000000002</v>
      </c>
      <c r="D459" s="74" t="s">
        <v>932</v>
      </c>
      <c r="E459" s="50" t="s">
        <v>489</v>
      </c>
      <c r="F459" s="64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</row>
    <row r="460" spans="1:28" s="47" customFormat="1" ht="15.75" x14ac:dyDescent="0.25">
      <c r="A460" s="48">
        <v>73</v>
      </c>
      <c r="B460" s="72" t="s">
        <v>174</v>
      </c>
      <c r="C460" s="149">
        <v>7.1</v>
      </c>
      <c r="D460" s="74" t="s">
        <v>932</v>
      </c>
      <c r="E460" s="50" t="s">
        <v>489</v>
      </c>
      <c r="F460" s="64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</row>
    <row r="461" spans="1:28" s="47" customFormat="1" ht="15.75" x14ac:dyDescent="0.25">
      <c r="A461" s="48">
        <v>74</v>
      </c>
      <c r="B461" s="72" t="s">
        <v>175</v>
      </c>
      <c r="C461" s="149">
        <v>5.2538</v>
      </c>
      <c r="D461" s="74" t="s">
        <v>932</v>
      </c>
      <c r="E461" s="50" t="s">
        <v>489</v>
      </c>
      <c r="F461" s="64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</row>
    <row r="462" spans="1:28" s="47" customFormat="1" ht="15.75" x14ac:dyDescent="0.25">
      <c r="A462" s="48">
        <v>75</v>
      </c>
      <c r="B462" s="72" t="s">
        <v>176</v>
      </c>
      <c r="C462" s="149">
        <v>2.2400000000000002</v>
      </c>
      <c r="D462" s="74" t="s">
        <v>932</v>
      </c>
      <c r="E462" s="50" t="s">
        <v>489</v>
      </c>
      <c r="F462" s="64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</row>
    <row r="463" spans="1:28" s="47" customFormat="1" ht="15.75" x14ac:dyDescent="0.25">
      <c r="A463" s="48">
        <v>76</v>
      </c>
      <c r="B463" s="72" t="s">
        <v>909</v>
      </c>
      <c r="C463" s="149">
        <v>1.99</v>
      </c>
      <c r="D463" s="74" t="s">
        <v>932</v>
      </c>
      <c r="E463" s="50" t="s">
        <v>489</v>
      </c>
      <c r="F463" s="64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</row>
    <row r="464" spans="1:28" s="47" customFormat="1" ht="15.75" x14ac:dyDescent="0.25">
      <c r="A464" s="48">
        <v>77</v>
      </c>
      <c r="B464" s="72" t="s">
        <v>147</v>
      </c>
      <c r="C464" s="149">
        <f>7.315+13.9676</f>
        <v>21.282599999999999</v>
      </c>
      <c r="D464" s="74" t="s">
        <v>932</v>
      </c>
      <c r="E464" s="50" t="s">
        <v>489</v>
      </c>
      <c r="F464" s="64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</row>
    <row r="465" spans="1:28" s="47" customFormat="1" ht="15.75" x14ac:dyDescent="0.25">
      <c r="A465" s="48">
        <v>78</v>
      </c>
      <c r="B465" s="72" t="s">
        <v>177</v>
      </c>
      <c r="C465" s="149">
        <v>4.9341999999999997</v>
      </c>
      <c r="D465" s="74" t="s">
        <v>932</v>
      </c>
      <c r="E465" s="50" t="s">
        <v>489</v>
      </c>
      <c r="F465" s="64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</row>
    <row r="466" spans="1:28" s="47" customFormat="1" ht="15.75" x14ac:dyDescent="0.25">
      <c r="A466" s="48">
        <v>79</v>
      </c>
      <c r="B466" s="72" t="s">
        <v>178</v>
      </c>
      <c r="C466" s="149">
        <v>13.62</v>
      </c>
      <c r="D466" s="74" t="s">
        <v>932</v>
      </c>
      <c r="E466" s="50" t="s">
        <v>489</v>
      </c>
      <c r="F466" s="64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</row>
    <row r="467" spans="1:28" s="47" customFormat="1" ht="15.75" x14ac:dyDescent="0.25">
      <c r="A467" s="48">
        <v>80</v>
      </c>
      <c r="B467" s="72" t="s">
        <v>179</v>
      </c>
      <c r="C467" s="149">
        <v>8.01</v>
      </c>
      <c r="D467" s="74" t="s">
        <v>932</v>
      </c>
      <c r="E467" s="50" t="s">
        <v>489</v>
      </c>
      <c r="F467" s="64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</row>
    <row r="468" spans="1:28" s="47" customFormat="1" ht="15.75" x14ac:dyDescent="0.25">
      <c r="A468" s="48">
        <v>81</v>
      </c>
      <c r="B468" s="72" t="s">
        <v>180</v>
      </c>
      <c r="C468" s="149">
        <v>4.0742000000000003</v>
      </c>
      <c r="D468" s="74" t="s">
        <v>932</v>
      </c>
      <c r="E468" s="50" t="s">
        <v>489</v>
      </c>
      <c r="F468" s="64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</row>
    <row r="469" spans="1:28" s="47" customFormat="1" ht="15.75" x14ac:dyDescent="0.25">
      <c r="A469" s="48">
        <v>82</v>
      </c>
      <c r="B469" s="72" t="s">
        <v>173</v>
      </c>
      <c r="C469" s="149">
        <v>2.2200000000000002</v>
      </c>
      <c r="D469" s="74" t="s">
        <v>932</v>
      </c>
      <c r="E469" s="50" t="s">
        <v>489</v>
      </c>
      <c r="F469" s="64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</row>
    <row r="470" spans="1:28" s="47" customFormat="1" ht="15.75" x14ac:dyDescent="0.25">
      <c r="A470" s="48">
        <v>83</v>
      </c>
      <c r="B470" s="72" t="s">
        <v>30</v>
      </c>
      <c r="C470" s="126">
        <f>(1.4+2+2.9)-2.9</f>
        <v>3.4</v>
      </c>
      <c r="D470" s="74" t="s">
        <v>45</v>
      </c>
      <c r="E470" s="50" t="s">
        <v>489</v>
      </c>
      <c r="F470" s="64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</row>
    <row r="471" spans="1:28" s="47" customFormat="1" ht="15.75" x14ac:dyDescent="0.25">
      <c r="A471" s="48">
        <v>84</v>
      </c>
      <c r="B471" s="72" t="s">
        <v>464</v>
      </c>
      <c r="C471" s="126">
        <v>2.7</v>
      </c>
      <c r="D471" s="74" t="s">
        <v>463</v>
      </c>
      <c r="E471" s="50" t="s">
        <v>489</v>
      </c>
      <c r="F471" s="64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</row>
    <row r="472" spans="1:28" s="47" customFormat="1" ht="15.75" x14ac:dyDescent="0.25">
      <c r="A472" s="48">
        <v>85</v>
      </c>
      <c r="B472" s="72" t="s">
        <v>129</v>
      </c>
      <c r="C472" s="126">
        <f>7+3</f>
        <v>10</v>
      </c>
      <c r="D472" s="74" t="s">
        <v>45</v>
      </c>
      <c r="E472" s="50" t="s">
        <v>489</v>
      </c>
      <c r="F472" s="64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</row>
    <row r="473" spans="1:28" s="47" customFormat="1" ht="15.75" x14ac:dyDescent="0.25">
      <c r="A473" s="48">
        <v>86</v>
      </c>
      <c r="B473" s="72" t="s">
        <v>465</v>
      </c>
      <c r="C473" s="126">
        <f>3.1-2</f>
        <v>1.1000000000000001</v>
      </c>
      <c r="D473" s="74" t="s">
        <v>463</v>
      </c>
      <c r="E473" s="50" t="s">
        <v>489</v>
      </c>
      <c r="F473" s="64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</row>
    <row r="474" spans="1:28" s="47" customFormat="1" ht="15.75" x14ac:dyDescent="0.25">
      <c r="A474" s="48">
        <v>87</v>
      </c>
      <c r="B474" s="72" t="s">
        <v>466</v>
      </c>
      <c r="C474" s="126">
        <f>10-3.5</f>
        <v>6.5</v>
      </c>
      <c r="D474" s="74" t="s">
        <v>463</v>
      </c>
      <c r="E474" s="50" t="s">
        <v>489</v>
      </c>
      <c r="F474" s="64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</row>
    <row r="475" spans="1:28" s="47" customFormat="1" ht="15.75" x14ac:dyDescent="0.25">
      <c r="A475" s="48">
        <v>88</v>
      </c>
      <c r="B475" s="72" t="s">
        <v>64</v>
      </c>
      <c r="C475" s="126">
        <f>1+2-2</f>
        <v>1</v>
      </c>
      <c r="D475" s="74" t="s">
        <v>45</v>
      </c>
      <c r="E475" s="50" t="s">
        <v>489</v>
      </c>
      <c r="F475" s="64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</row>
    <row r="476" spans="1:28" s="47" customFormat="1" ht="15.75" x14ac:dyDescent="0.25">
      <c r="A476" s="48">
        <v>89</v>
      </c>
      <c r="B476" s="72" t="s">
        <v>65</v>
      </c>
      <c r="C476" s="126">
        <f>1.3+1.3</f>
        <v>2.6</v>
      </c>
      <c r="D476" s="74" t="s">
        <v>45</v>
      </c>
      <c r="E476" s="50" t="s">
        <v>489</v>
      </c>
      <c r="F476" s="64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</row>
    <row r="477" spans="1:28" s="47" customFormat="1" ht="15.75" x14ac:dyDescent="0.25">
      <c r="A477" s="48">
        <v>90</v>
      </c>
      <c r="B477" s="72" t="s">
        <v>467</v>
      </c>
      <c r="C477" s="126">
        <f>10-1</f>
        <v>9</v>
      </c>
      <c r="D477" s="74" t="s">
        <v>463</v>
      </c>
      <c r="E477" s="50" t="s">
        <v>489</v>
      </c>
      <c r="F477" s="64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</row>
    <row r="478" spans="1:28" s="47" customFormat="1" ht="15.75" x14ac:dyDescent="0.25">
      <c r="A478" s="48">
        <v>91</v>
      </c>
      <c r="B478" s="72" t="s">
        <v>66</v>
      </c>
      <c r="C478" s="126">
        <v>3.2</v>
      </c>
      <c r="D478" s="74" t="s">
        <v>45</v>
      </c>
      <c r="E478" s="50" t="s">
        <v>489</v>
      </c>
      <c r="F478" s="64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</row>
    <row r="479" spans="1:28" s="47" customFormat="1" ht="15.75" x14ac:dyDescent="0.25">
      <c r="A479" s="48">
        <v>92</v>
      </c>
      <c r="B479" s="72" t="s">
        <v>119</v>
      </c>
      <c r="C479" s="126">
        <v>3.2</v>
      </c>
      <c r="D479" s="74" t="s">
        <v>45</v>
      </c>
      <c r="E479" s="50" t="s">
        <v>489</v>
      </c>
      <c r="F479" s="64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</row>
    <row r="480" spans="1:28" s="47" customFormat="1" ht="15.75" x14ac:dyDescent="0.25">
      <c r="A480" s="48">
        <v>93</v>
      </c>
      <c r="B480" s="72" t="s">
        <v>116</v>
      </c>
      <c r="C480" s="126">
        <v>3.52</v>
      </c>
      <c r="D480" s="74" t="s">
        <v>45</v>
      </c>
      <c r="E480" s="50" t="s">
        <v>489</v>
      </c>
      <c r="F480" s="64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</row>
    <row r="481" spans="1:28" s="47" customFormat="1" ht="15.75" x14ac:dyDescent="0.25">
      <c r="A481" s="48">
        <v>94</v>
      </c>
      <c r="B481" s="72" t="s">
        <v>120</v>
      </c>
      <c r="C481" s="126">
        <v>3.4</v>
      </c>
      <c r="D481" s="74" t="s">
        <v>45</v>
      </c>
      <c r="E481" s="50" t="s">
        <v>489</v>
      </c>
      <c r="F481" s="64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</row>
    <row r="482" spans="1:28" s="47" customFormat="1" ht="15.75" x14ac:dyDescent="0.25">
      <c r="A482" s="48">
        <v>95</v>
      </c>
      <c r="B482" s="72" t="s">
        <v>474</v>
      </c>
      <c r="C482" s="126">
        <v>2.7</v>
      </c>
      <c r="D482" s="74" t="s">
        <v>45</v>
      </c>
      <c r="E482" s="50" t="s">
        <v>489</v>
      </c>
      <c r="F482" s="64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</row>
    <row r="483" spans="1:28" s="47" customFormat="1" ht="15.75" x14ac:dyDescent="0.25">
      <c r="A483" s="48">
        <v>96</v>
      </c>
      <c r="B483" s="72" t="s">
        <v>121</v>
      </c>
      <c r="C483" s="126">
        <v>3.2</v>
      </c>
      <c r="D483" s="74" t="s">
        <v>45</v>
      </c>
      <c r="E483" s="50" t="s">
        <v>489</v>
      </c>
      <c r="F483" s="64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</row>
    <row r="484" spans="1:28" s="47" customFormat="1" ht="15.75" x14ac:dyDescent="0.25">
      <c r="A484" s="48">
        <v>97</v>
      </c>
      <c r="B484" s="72" t="s">
        <v>475</v>
      </c>
      <c r="C484" s="126">
        <v>3.36</v>
      </c>
      <c r="D484" s="74" t="s">
        <v>463</v>
      </c>
      <c r="E484" s="50" t="s">
        <v>489</v>
      </c>
      <c r="F484" s="64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</row>
    <row r="485" spans="1:28" s="47" customFormat="1" ht="15.75" x14ac:dyDescent="0.25">
      <c r="A485" s="48">
        <v>98</v>
      </c>
      <c r="B485" s="72" t="s">
        <v>122</v>
      </c>
      <c r="C485" s="126">
        <v>9</v>
      </c>
      <c r="D485" s="74" t="s">
        <v>45</v>
      </c>
      <c r="E485" s="50" t="s">
        <v>489</v>
      </c>
      <c r="F485" s="64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</row>
    <row r="486" spans="1:28" s="47" customFormat="1" ht="15.75" x14ac:dyDescent="0.25">
      <c r="A486" s="48">
        <v>99</v>
      </c>
      <c r="B486" s="72" t="s">
        <v>123</v>
      </c>
      <c r="C486" s="126">
        <v>10.02</v>
      </c>
      <c r="D486" s="74" t="s">
        <v>45</v>
      </c>
      <c r="E486" s="50" t="s">
        <v>489</v>
      </c>
      <c r="F486" s="64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</row>
    <row r="487" spans="1:28" s="47" customFormat="1" ht="15.75" x14ac:dyDescent="0.25">
      <c r="A487" s="48">
        <v>100</v>
      </c>
      <c r="B487" s="72" t="s">
        <v>124</v>
      </c>
      <c r="C487" s="126">
        <f>0.92+2.08</f>
        <v>3</v>
      </c>
      <c r="D487" s="74" t="s">
        <v>45</v>
      </c>
      <c r="E487" s="50" t="s">
        <v>489</v>
      </c>
      <c r="F487" s="64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</row>
    <row r="488" spans="1:28" s="47" customFormat="1" ht="15.75" x14ac:dyDescent="0.25">
      <c r="A488" s="48">
        <v>101</v>
      </c>
      <c r="B488" s="72" t="s">
        <v>125</v>
      </c>
      <c r="C488" s="126">
        <v>1</v>
      </c>
      <c r="D488" s="74" t="s">
        <v>45</v>
      </c>
      <c r="E488" s="50" t="s">
        <v>489</v>
      </c>
      <c r="F488" s="64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</row>
    <row r="489" spans="1:28" s="47" customFormat="1" ht="15.75" x14ac:dyDescent="0.25">
      <c r="A489" s="48">
        <v>102</v>
      </c>
      <c r="B489" s="72" t="s">
        <v>126</v>
      </c>
      <c r="C489" s="126">
        <f>2.1+0.9</f>
        <v>3</v>
      </c>
      <c r="D489" s="74" t="s">
        <v>45</v>
      </c>
      <c r="E489" s="50" t="s">
        <v>489</v>
      </c>
      <c r="F489" s="64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</row>
    <row r="490" spans="1:28" s="47" customFormat="1" ht="15.75" x14ac:dyDescent="0.25">
      <c r="A490" s="48">
        <v>103</v>
      </c>
      <c r="B490" s="72" t="s">
        <v>127</v>
      </c>
      <c r="C490" s="126">
        <f>1.36+1.64-1.2</f>
        <v>1.8</v>
      </c>
      <c r="D490" s="74" t="s">
        <v>45</v>
      </c>
      <c r="E490" s="50" t="s">
        <v>489</v>
      </c>
      <c r="F490" s="64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</row>
    <row r="491" spans="1:28" s="47" customFormat="1" ht="15.75" x14ac:dyDescent="0.25">
      <c r="A491" s="48">
        <v>104</v>
      </c>
      <c r="B491" s="72" t="s">
        <v>476</v>
      </c>
      <c r="C491" s="126">
        <v>10</v>
      </c>
      <c r="D491" s="74" t="s">
        <v>45</v>
      </c>
      <c r="E491" s="50" t="s">
        <v>489</v>
      </c>
      <c r="F491" s="64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</row>
    <row r="492" spans="1:28" s="47" customFormat="1" ht="15.75" x14ac:dyDescent="0.25">
      <c r="A492" s="48">
        <v>105</v>
      </c>
      <c r="B492" s="133" t="s">
        <v>128</v>
      </c>
      <c r="C492" s="126">
        <f>0.44+2.64</f>
        <v>3.08</v>
      </c>
      <c r="D492" s="74" t="s">
        <v>45</v>
      </c>
      <c r="E492" s="50" t="s">
        <v>489</v>
      </c>
      <c r="F492" s="64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</row>
    <row r="493" spans="1:28" s="47" customFormat="1" ht="15.75" x14ac:dyDescent="0.25">
      <c r="A493" s="48">
        <v>106</v>
      </c>
      <c r="B493" s="72" t="s">
        <v>130</v>
      </c>
      <c r="C493" s="126">
        <f>1.04+1.96</f>
        <v>3</v>
      </c>
      <c r="D493" s="74" t="s">
        <v>45</v>
      </c>
      <c r="E493" s="50" t="s">
        <v>489</v>
      </c>
      <c r="F493" s="64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</row>
    <row r="494" spans="1:28" s="47" customFormat="1" ht="15.75" x14ac:dyDescent="0.25">
      <c r="A494" s="48">
        <v>107</v>
      </c>
      <c r="B494" s="72" t="s">
        <v>131</v>
      </c>
      <c r="C494" s="126">
        <f>7+2.5</f>
        <v>9.5</v>
      </c>
      <c r="D494" s="74" t="s">
        <v>45</v>
      </c>
      <c r="E494" s="50" t="s">
        <v>489</v>
      </c>
      <c r="F494" s="64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</row>
    <row r="495" spans="1:28" s="47" customFormat="1" ht="15.75" x14ac:dyDescent="0.25">
      <c r="A495" s="48">
        <v>108</v>
      </c>
      <c r="B495" s="72" t="s">
        <v>132</v>
      </c>
      <c r="C495" s="126">
        <f>6.7+2.6</f>
        <v>9.3000000000000007</v>
      </c>
      <c r="D495" s="74" t="s">
        <v>45</v>
      </c>
      <c r="E495" s="50" t="s">
        <v>489</v>
      </c>
      <c r="F495" s="64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</row>
    <row r="496" spans="1:28" s="47" customFormat="1" ht="15.75" x14ac:dyDescent="0.25">
      <c r="A496" s="48">
        <v>109</v>
      </c>
      <c r="B496" s="72" t="s">
        <v>133</v>
      </c>
      <c r="C496" s="126">
        <v>1</v>
      </c>
      <c r="D496" s="74" t="s">
        <v>45</v>
      </c>
      <c r="E496" s="50" t="s">
        <v>489</v>
      </c>
      <c r="F496" s="64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</row>
    <row r="497" spans="1:28" s="47" customFormat="1" ht="15.75" x14ac:dyDescent="0.25">
      <c r="A497" s="48">
        <v>110</v>
      </c>
      <c r="B497" s="72" t="s">
        <v>134</v>
      </c>
      <c r="C497" s="126">
        <f>2.4+2</f>
        <v>4.4000000000000004</v>
      </c>
      <c r="D497" s="74" t="s">
        <v>45</v>
      </c>
      <c r="E497" s="50" t="s">
        <v>489</v>
      </c>
      <c r="F497" s="64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</row>
    <row r="498" spans="1:28" s="47" customFormat="1" ht="15.75" x14ac:dyDescent="0.25">
      <c r="A498" s="48">
        <v>111</v>
      </c>
      <c r="B498" s="72" t="s">
        <v>136</v>
      </c>
      <c r="C498" s="127">
        <f>3.30707+3.5</f>
        <v>6.8070699999999995</v>
      </c>
      <c r="D498" s="74" t="s">
        <v>45</v>
      </c>
      <c r="E498" s="50" t="s">
        <v>489</v>
      </c>
      <c r="F498" s="64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</row>
    <row r="499" spans="1:28" s="47" customFormat="1" ht="15.75" x14ac:dyDescent="0.25">
      <c r="A499" s="48">
        <v>112</v>
      </c>
      <c r="B499" s="72" t="s">
        <v>137</v>
      </c>
      <c r="C499" s="126">
        <f>1.9+1.3-2.7</f>
        <v>0.5</v>
      </c>
      <c r="D499" s="74" t="s">
        <v>45</v>
      </c>
      <c r="E499" s="50" t="s">
        <v>489</v>
      </c>
      <c r="F499" s="64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</row>
    <row r="500" spans="1:28" s="47" customFormat="1" ht="15.75" x14ac:dyDescent="0.25">
      <c r="A500" s="48">
        <v>113</v>
      </c>
      <c r="B500" s="72" t="s">
        <v>138</v>
      </c>
      <c r="C500" s="126">
        <f>2.8+1.5</f>
        <v>4.3</v>
      </c>
      <c r="D500" s="74" t="s">
        <v>45</v>
      </c>
      <c r="E500" s="50" t="s">
        <v>489</v>
      </c>
      <c r="F500" s="64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</row>
    <row r="501" spans="1:28" s="47" customFormat="1" ht="15.75" x14ac:dyDescent="0.25">
      <c r="A501" s="48">
        <v>114</v>
      </c>
      <c r="B501" s="72" t="s">
        <v>910</v>
      </c>
      <c r="C501" s="126">
        <f>7.9+2.3</f>
        <v>10.199999999999999</v>
      </c>
      <c r="D501" s="74" t="s">
        <v>45</v>
      </c>
      <c r="E501" s="50" t="s">
        <v>489</v>
      </c>
      <c r="F501" s="64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</row>
    <row r="502" spans="1:28" s="47" customFormat="1" ht="15.75" x14ac:dyDescent="0.25">
      <c r="A502" s="48">
        <v>115</v>
      </c>
      <c r="B502" s="72" t="s">
        <v>140</v>
      </c>
      <c r="C502" s="126">
        <f>(5.6+4.4)-3</f>
        <v>7</v>
      </c>
      <c r="D502" s="74" t="s">
        <v>45</v>
      </c>
      <c r="E502" s="50" t="s">
        <v>489</v>
      </c>
      <c r="F502" s="64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</row>
    <row r="503" spans="1:28" s="47" customFormat="1" ht="15.75" x14ac:dyDescent="0.25">
      <c r="A503" s="48">
        <v>116</v>
      </c>
      <c r="B503" s="72" t="s">
        <v>141</v>
      </c>
      <c r="C503" s="126">
        <f>(6.7+3.3)-4.5</f>
        <v>5.5</v>
      </c>
      <c r="D503" s="74" t="s">
        <v>45</v>
      </c>
      <c r="E503" s="50" t="s">
        <v>489</v>
      </c>
      <c r="F503" s="64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</row>
    <row r="504" spans="1:28" s="47" customFormat="1" ht="15.75" x14ac:dyDescent="0.25">
      <c r="A504" s="48">
        <v>117</v>
      </c>
      <c r="B504" s="72" t="s">
        <v>85</v>
      </c>
      <c r="C504" s="126">
        <f>10-8</f>
        <v>2</v>
      </c>
      <c r="D504" s="74" t="s">
        <v>45</v>
      </c>
      <c r="E504" s="50" t="s">
        <v>489</v>
      </c>
      <c r="F504" s="64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</row>
    <row r="505" spans="1:28" s="47" customFormat="1" ht="15.75" x14ac:dyDescent="0.25">
      <c r="A505" s="48">
        <v>118</v>
      </c>
      <c r="B505" s="72" t="s">
        <v>142</v>
      </c>
      <c r="C505" s="126">
        <f>7-3.2+1.2</f>
        <v>5</v>
      </c>
      <c r="D505" s="74" t="s">
        <v>45</v>
      </c>
      <c r="E505" s="50" t="s">
        <v>489</v>
      </c>
      <c r="F505" s="64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</row>
    <row r="506" spans="1:28" s="47" customFormat="1" ht="15.75" x14ac:dyDescent="0.25">
      <c r="A506" s="48">
        <v>119</v>
      </c>
      <c r="B506" s="72" t="s">
        <v>477</v>
      </c>
      <c r="C506" s="126">
        <v>3</v>
      </c>
      <c r="D506" s="74" t="s">
        <v>45</v>
      </c>
      <c r="E506" s="50" t="s">
        <v>489</v>
      </c>
      <c r="F506" s="64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</row>
    <row r="507" spans="1:28" s="47" customFormat="1" ht="15.75" x14ac:dyDescent="0.25">
      <c r="A507" s="48">
        <v>120</v>
      </c>
      <c r="B507" s="72" t="s">
        <v>98</v>
      </c>
      <c r="C507" s="126">
        <f>9.36-6</f>
        <v>3.3599999999999994</v>
      </c>
      <c r="D507" s="74" t="s">
        <v>45</v>
      </c>
      <c r="E507" s="50" t="s">
        <v>489</v>
      </c>
      <c r="F507" s="64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  <c r="AA507" s="60"/>
      <c r="AB507" s="60"/>
    </row>
    <row r="508" spans="1:28" s="47" customFormat="1" ht="15.75" x14ac:dyDescent="0.25">
      <c r="A508" s="48">
        <v>121</v>
      </c>
      <c r="B508" s="72" t="s">
        <v>143</v>
      </c>
      <c r="C508" s="126">
        <f>(7-3.3)+3.7</f>
        <v>7.4</v>
      </c>
      <c r="D508" s="74" t="s">
        <v>45</v>
      </c>
      <c r="E508" s="50" t="s">
        <v>489</v>
      </c>
      <c r="F508" s="64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  <c r="AA508" s="60"/>
      <c r="AB508" s="60"/>
    </row>
    <row r="509" spans="1:28" s="47" customFormat="1" ht="15.75" x14ac:dyDescent="0.25">
      <c r="A509" s="48">
        <v>122</v>
      </c>
      <c r="B509" s="72" t="s">
        <v>144</v>
      </c>
      <c r="C509" s="126">
        <f>1+9</f>
        <v>10</v>
      </c>
      <c r="D509" s="74" t="s">
        <v>45</v>
      </c>
      <c r="E509" s="50" t="s">
        <v>489</v>
      </c>
      <c r="F509" s="64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  <c r="AA509" s="60"/>
      <c r="AB509" s="60"/>
    </row>
    <row r="510" spans="1:28" s="47" customFormat="1" ht="15.75" x14ac:dyDescent="0.25">
      <c r="A510" s="48">
        <v>123</v>
      </c>
      <c r="B510" s="72" t="s">
        <v>145</v>
      </c>
      <c r="C510" s="126">
        <f>(4.2-2+0.75)+2.95</f>
        <v>5.9</v>
      </c>
      <c r="D510" s="74" t="s">
        <v>45</v>
      </c>
      <c r="E510" s="50" t="s">
        <v>489</v>
      </c>
      <c r="F510" s="64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  <c r="AA510" s="60"/>
      <c r="AB510" s="60"/>
    </row>
    <row r="511" spans="1:28" s="47" customFormat="1" ht="15.75" x14ac:dyDescent="0.25">
      <c r="A511" s="48">
        <v>124</v>
      </c>
      <c r="B511" s="72" t="s">
        <v>478</v>
      </c>
      <c r="C511" s="126">
        <f>4.05+0.8</f>
        <v>4.8499999999999996</v>
      </c>
      <c r="D511" s="74" t="s">
        <v>463</v>
      </c>
      <c r="E511" s="50" t="s">
        <v>489</v>
      </c>
      <c r="F511" s="64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  <c r="AA511" s="60"/>
      <c r="AB511" s="60"/>
    </row>
    <row r="512" spans="1:28" s="47" customFormat="1" ht="15.75" x14ac:dyDescent="0.25">
      <c r="A512" s="48">
        <v>125</v>
      </c>
      <c r="B512" s="72" t="s">
        <v>59</v>
      </c>
      <c r="C512" s="126">
        <f>((1.7+3.6+1.7)-2)+3.48</f>
        <v>8.48</v>
      </c>
      <c r="D512" s="74" t="s">
        <v>45</v>
      </c>
      <c r="E512" s="50" t="s">
        <v>489</v>
      </c>
      <c r="F512" s="64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  <c r="AA512" s="60"/>
      <c r="AB512" s="60"/>
    </row>
    <row r="513" spans="1:28" s="47" customFormat="1" ht="15.75" x14ac:dyDescent="0.25">
      <c r="A513" s="48">
        <v>126</v>
      </c>
      <c r="B513" s="72" t="s">
        <v>146</v>
      </c>
      <c r="C513" s="126">
        <f>7+3.02</f>
        <v>10.02</v>
      </c>
      <c r="D513" s="74" t="s">
        <v>45</v>
      </c>
      <c r="E513" s="50" t="s">
        <v>489</v>
      </c>
      <c r="F513" s="64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  <c r="AA513" s="60"/>
      <c r="AB513" s="60"/>
    </row>
    <row r="514" spans="1:28" s="47" customFormat="1" ht="15.75" x14ac:dyDescent="0.25">
      <c r="A514" s="48">
        <v>127</v>
      </c>
      <c r="B514" s="72" t="s">
        <v>479</v>
      </c>
      <c r="C514" s="126">
        <v>3</v>
      </c>
      <c r="D514" s="74" t="s">
        <v>463</v>
      </c>
      <c r="E514" s="50" t="s">
        <v>489</v>
      </c>
      <c r="F514" s="64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  <c r="AA514" s="60"/>
      <c r="AB514" s="60"/>
    </row>
    <row r="515" spans="1:28" s="47" customFormat="1" ht="15.75" x14ac:dyDescent="0.25">
      <c r="A515" s="48">
        <v>128</v>
      </c>
      <c r="B515" s="72" t="s">
        <v>480</v>
      </c>
      <c r="C515" s="126">
        <f>(10-6)+0.9</f>
        <v>4.9000000000000004</v>
      </c>
      <c r="D515" s="74" t="s">
        <v>45</v>
      </c>
      <c r="E515" s="50" t="s">
        <v>489</v>
      </c>
      <c r="F515" s="64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  <c r="AA515" s="60"/>
      <c r="AB515" s="60"/>
    </row>
    <row r="516" spans="1:28" s="47" customFormat="1" ht="15.75" x14ac:dyDescent="0.25">
      <c r="A516" s="48">
        <v>129</v>
      </c>
      <c r="B516" s="72" t="s">
        <v>481</v>
      </c>
      <c r="C516" s="126">
        <v>9.1999999999999993</v>
      </c>
      <c r="D516" s="74" t="s">
        <v>45</v>
      </c>
      <c r="E516" s="50" t="s">
        <v>489</v>
      </c>
      <c r="F516" s="64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  <c r="AA516" s="60"/>
      <c r="AB516" s="60"/>
    </row>
    <row r="517" spans="1:28" s="47" customFormat="1" ht="15.75" x14ac:dyDescent="0.25">
      <c r="A517" s="48">
        <v>130</v>
      </c>
      <c r="B517" s="72" t="s">
        <v>217</v>
      </c>
      <c r="C517" s="126">
        <f>10.8+4.1</f>
        <v>14.9</v>
      </c>
      <c r="D517" s="74" t="s">
        <v>45</v>
      </c>
      <c r="E517" s="50" t="s">
        <v>489</v>
      </c>
      <c r="F517" s="64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  <c r="AA517" s="60"/>
      <c r="AB517" s="60"/>
    </row>
    <row r="518" spans="1:28" s="47" customFormat="1" ht="15.75" x14ac:dyDescent="0.25">
      <c r="A518" s="48">
        <v>131</v>
      </c>
      <c r="B518" s="72" t="s">
        <v>219</v>
      </c>
      <c r="C518" s="126">
        <f>8.62684-3</f>
        <v>5.6268399999999996</v>
      </c>
      <c r="D518" s="74" t="s">
        <v>45</v>
      </c>
      <c r="E518" s="50" t="s">
        <v>489</v>
      </c>
      <c r="F518" s="64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  <c r="AA518" s="60"/>
      <c r="AB518" s="60"/>
    </row>
    <row r="519" spans="1:28" s="47" customFormat="1" ht="15.75" x14ac:dyDescent="0.25">
      <c r="A519" s="48">
        <v>132</v>
      </c>
      <c r="B519" s="72" t="s">
        <v>67</v>
      </c>
      <c r="C519" s="126">
        <v>6</v>
      </c>
      <c r="D519" s="74" t="s">
        <v>48</v>
      </c>
      <c r="E519" s="50" t="s">
        <v>489</v>
      </c>
      <c r="F519" s="64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  <c r="AA519" s="60"/>
      <c r="AB519" s="60"/>
    </row>
    <row r="520" spans="1:28" s="47" customFormat="1" ht="15.75" x14ac:dyDescent="0.25">
      <c r="A520" s="48">
        <v>133</v>
      </c>
      <c r="B520" s="72" t="s">
        <v>911</v>
      </c>
      <c r="C520" s="126">
        <v>6.59</v>
      </c>
      <c r="D520" s="74" t="s">
        <v>48</v>
      </c>
      <c r="E520" s="50" t="s">
        <v>489</v>
      </c>
      <c r="F520" s="64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  <c r="AA520" s="60"/>
      <c r="AB520" s="60"/>
    </row>
    <row r="521" spans="1:28" s="47" customFormat="1" ht="15.75" x14ac:dyDescent="0.25">
      <c r="A521" s="48">
        <v>134</v>
      </c>
      <c r="B521" s="134" t="s">
        <v>912</v>
      </c>
      <c r="C521" s="84">
        <f>3.55+5.46</f>
        <v>9.01</v>
      </c>
      <c r="D521" s="99" t="s">
        <v>48</v>
      </c>
      <c r="E521" s="50" t="s">
        <v>489</v>
      </c>
      <c r="F521" s="64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  <c r="AA521" s="60"/>
      <c r="AB521" s="60"/>
    </row>
    <row r="522" spans="1:28" s="47" customFormat="1" ht="15.75" x14ac:dyDescent="0.25">
      <c r="A522" s="48">
        <v>135</v>
      </c>
      <c r="B522" s="134" t="s">
        <v>99</v>
      </c>
      <c r="C522" s="84">
        <f>3.44+0.52</f>
        <v>3.96</v>
      </c>
      <c r="D522" s="99" t="s">
        <v>48</v>
      </c>
      <c r="E522" s="50" t="s">
        <v>489</v>
      </c>
      <c r="F522" s="64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  <c r="AA522" s="60"/>
      <c r="AB522" s="60"/>
    </row>
    <row r="523" spans="1:28" s="47" customFormat="1" ht="15.75" x14ac:dyDescent="0.25">
      <c r="A523" s="48">
        <v>136</v>
      </c>
      <c r="B523" s="134" t="s">
        <v>100</v>
      </c>
      <c r="C523" s="84">
        <f>0.4+1.68+1.44</f>
        <v>3.52</v>
      </c>
      <c r="D523" s="99" t="s">
        <v>48</v>
      </c>
      <c r="E523" s="50" t="s">
        <v>489</v>
      </c>
      <c r="F523" s="64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  <c r="AA523" s="60"/>
      <c r="AB523" s="60"/>
    </row>
    <row r="524" spans="1:28" s="47" customFormat="1" ht="15.75" x14ac:dyDescent="0.25">
      <c r="A524" s="48">
        <v>137</v>
      </c>
      <c r="B524" s="134" t="s">
        <v>101</v>
      </c>
      <c r="C524" s="84">
        <f>2.73+0.48+1.16</f>
        <v>4.37</v>
      </c>
      <c r="D524" s="99" t="s">
        <v>48</v>
      </c>
      <c r="E524" s="50" t="s">
        <v>489</v>
      </c>
      <c r="F524" s="64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  <c r="AA524" s="60"/>
      <c r="AB524" s="60"/>
    </row>
    <row r="525" spans="1:28" s="47" customFormat="1" ht="15.75" x14ac:dyDescent="0.25">
      <c r="A525" s="48">
        <v>138</v>
      </c>
      <c r="B525" s="72" t="s">
        <v>102</v>
      </c>
      <c r="C525" s="126">
        <v>3.93</v>
      </c>
      <c r="D525" s="74" t="s">
        <v>48</v>
      </c>
      <c r="E525" s="50" t="s">
        <v>489</v>
      </c>
      <c r="F525" s="64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  <c r="AA525" s="60"/>
      <c r="AB525" s="60"/>
    </row>
    <row r="526" spans="1:28" s="47" customFormat="1" ht="15.75" x14ac:dyDescent="0.25">
      <c r="A526" s="48">
        <v>139</v>
      </c>
      <c r="B526" s="72" t="s">
        <v>103</v>
      </c>
      <c r="C526" s="126">
        <f>3.32+1</f>
        <v>4.32</v>
      </c>
      <c r="D526" s="74" t="s">
        <v>48</v>
      </c>
      <c r="E526" s="50" t="s">
        <v>489</v>
      </c>
      <c r="F526" s="64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  <c r="AA526" s="60"/>
      <c r="AB526" s="60"/>
    </row>
    <row r="527" spans="1:28" s="47" customFormat="1" ht="15.75" x14ac:dyDescent="0.25">
      <c r="A527" s="48">
        <v>140</v>
      </c>
      <c r="B527" s="72" t="s">
        <v>104</v>
      </c>
      <c r="C527" s="126">
        <f>3.68+1.04</f>
        <v>4.7200000000000006</v>
      </c>
      <c r="D527" s="74" t="s">
        <v>48</v>
      </c>
      <c r="E527" s="50" t="s">
        <v>489</v>
      </c>
      <c r="F527" s="64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  <c r="AA527" s="60"/>
      <c r="AB527" s="60"/>
    </row>
    <row r="528" spans="1:28" s="47" customFormat="1" ht="15.75" x14ac:dyDescent="0.25">
      <c r="A528" s="48">
        <v>141</v>
      </c>
      <c r="B528" s="72" t="s">
        <v>105</v>
      </c>
      <c r="C528" s="126">
        <v>4.16</v>
      </c>
      <c r="D528" s="74" t="s">
        <v>48</v>
      </c>
      <c r="E528" s="50" t="s">
        <v>489</v>
      </c>
      <c r="F528" s="64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  <c r="AA528" s="60"/>
      <c r="AB528" s="60"/>
    </row>
    <row r="529" spans="1:28" s="47" customFormat="1" ht="15.75" x14ac:dyDescent="0.25">
      <c r="A529" s="48">
        <v>142</v>
      </c>
      <c r="B529" s="72" t="s">
        <v>106</v>
      </c>
      <c r="C529" s="126">
        <v>4.05</v>
      </c>
      <c r="D529" s="74" t="s">
        <v>48</v>
      </c>
      <c r="E529" s="50" t="s">
        <v>489</v>
      </c>
      <c r="F529" s="64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  <c r="AA529" s="60"/>
      <c r="AB529" s="60"/>
    </row>
    <row r="530" spans="1:28" s="47" customFormat="1" ht="15.75" x14ac:dyDescent="0.25">
      <c r="A530" s="48">
        <v>143</v>
      </c>
      <c r="B530" s="72" t="s">
        <v>913</v>
      </c>
      <c r="C530" s="126">
        <v>3.52</v>
      </c>
      <c r="D530" s="74" t="s">
        <v>48</v>
      </c>
      <c r="E530" s="50" t="s">
        <v>489</v>
      </c>
      <c r="F530" s="64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  <c r="AA530" s="60"/>
      <c r="AB530" s="60"/>
    </row>
    <row r="531" spans="1:28" s="47" customFormat="1" ht="15.75" x14ac:dyDescent="0.25">
      <c r="A531" s="48">
        <v>144</v>
      </c>
      <c r="B531" s="72" t="s">
        <v>107</v>
      </c>
      <c r="C531" s="126">
        <f>8.08-4</f>
        <v>4.08</v>
      </c>
      <c r="D531" s="74" t="s">
        <v>48</v>
      </c>
      <c r="E531" s="50" t="s">
        <v>489</v>
      </c>
      <c r="F531" s="64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  <c r="AA531" s="60"/>
      <c r="AB531" s="60"/>
    </row>
    <row r="532" spans="1:28" s="47" customFormat="1" ht="15.75" x14ac:dyDescent="0.25">
      <c r="A532" s="48">
        <v>145</v>
      </c>
      <c r="B532" s="72" t="s">
        <v>108</v>
      </c>
      <c r="C532" s="126">
        <f>1+3.42</f>
        <v>4.42</v>
      </c>
      <c r="D532" s="132" t="s">
        <v>48</v>
      </c>
      <c r="E532" s="50" t="s">
        <v>489</v>
      </c>
      <c r="F532" s="64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  <c r="AA532" s="60"/>
      <c r="AB532" s="60"/>
    </row>
    <row r="533" spans="1:28" s="47" customFormat="1" ht="15.75" x14ac:dyDescent="0.25">
      <c r="A533" s="48">
        <v>146</v>
      </c>
      <c r="B533" s="72" t="s">
        <v>471</v>
      </c>
      <c r="C533" s="126">
        <v>4.04</v>
      </c>
      <c r="D533" s="74" t="s">
        <v>48</v>
      </c>
      <c r="E533" s="50" t="s">
        <v>489</v>
      </c>
      <c r="F533" s="64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  <c r="AA533" s="60"/>
      <c r="AB533" s="60"/>
    </row>
    <row r="534" spans="1:28" s="47" customFormat="1" ht="15.75" x14ac:dyDescent="0.25">
      <c r="A534" s="48">
        <v>147</v>
      </c>
      <c r="B534" s="72" t="s">
        <v>109</v>
      </c>
      <c r="C534" s="126">
        <v>4.0599999999999996</v>
      </c>
      <c r="D534" s="74" t="s">
        <v>48</v>
      </c>
      <c r="E534" s="50" t="s">
        <v>489</v>
      </c>
      <c r="F534" s="64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  <c r="AA534" s="60"/>
      <c r="AB534" s="60"/>
    </row>
    <row r="535" spans="1:28" s="47" customFormat="1" ht="15.75" x14ac:dyDescent="0.25">
      <c r="A535" s="48">
        <v>148</v>
      </c>
      <c r="B535" s="72" t="s">
        <v>110</v>
      </c>
      <c r="C535" s="126">
        <v>3.68</v>
      </c>
      <c r="D535" s="74" t="s">
        <v>48</v>
      </c>
      <c r="E535" s="50" t="s">
        <v>489</v>
      </c>
      <c r="F535" s="64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  <c r="AA535" s="60"/>
      <c r="AB535" s="60"/>
    </row>
    <row r="536" spans="1:28" s="47" customFormat="1" ht="15.75" x14ac:dyDescent="0.25">
      <c r="A536" s="48">
        <v>149</v>
      </c>
      <c r="B536" s="72" t="s">
        <v>111</v>
      </c>
      <c r="C536" s="126">
        <v>4.7744</v>
      </c>
      <c r="D536" s="74" t="s">
        <v>48</v>
      </c>
      <c r="E536" s="50" t="s">
        <v>489</v>
      </c>
      <c r="F536" s="64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  <c r="AA536" s="60"/>
      <c r="AB536" s="60"/>
    </row>
    <row r="537" spans="1:28" s="47" customFormat="1" ht="15.75" x14ac:dyDescent="0.25">
      <c r="A537" s="48">
        <v>150</v>
      </c>
      <c r="B537" s="72" t="s">
        <v>914</v>
      </c>
      <c r="C537" s="126">
        <f>3.76-2</f>
        <v>1.7599999999999998</v>
      </c>
      <c r="D537" s="74" t="s">
        <v>48</v>
      </c>
      <c r="E537" s="50" t="s">
        <v>489</v>
      </c>
      <c r="F537" s="64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  <c r="AA537" s="60"/>
      <c r="AB537" s="60"/>
    </row>
    <row r="538" spans="1:28" s="47" customFormat="1" ht="15.75" x14ac:dyDescent="0.25">
      <c r="A538" s="48">
        <v>151</v>
      </c>
      <c r="B538" s="72" t="s">
        <v>112</v>
      </c>
      <c r="C538" s="126">
        <f>3.39+1.4</f>
        <v>4.79</v>
      </c>
      <c r="D538" s="74" t="s">
        <v>48</v>
      </c>
      <c r="E538" s="50" t="s">
        <v>489</v>
      </c>
      <c r="F538" s="64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  <c r="AA538" s="60"/>
      <c r="AB538" s="60"/>
    </row>
    <row r="539" spans="1:28" s="47" customFormat="1" ht="15.75" x14ac:dyDescent="0.25">
      <c r="A539" s="48">
        <v>152</v>
      </c>
      <c r="B539" s="134" t="s">
        <v>113</v>
      </c>
      <c r="C539" s="84">
        <v>3.9</v>
      </c>
      <c r="D539" s="99" t="s">
        <v>48</v>
      </c>
      <c r="E539" s="50" t="s">
        <v>489</v>
      </c>
      <c r="F539" s="64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  <c r="AA539" s="60"/>
      <c r="AB539" s="60"/>
    </row>
    <row r="540" spans="1:28" s="47" customFormat="1" ht="15.75" x14ac:dyDescent="0.25">
      <c r="A540" s="48">
        <v>153</v>
      </c>
      <c r="B540" s="134" t="s">
        <v>114</v>
      </c>
      <c r="C540" s="84">
        <f>2.72+0.8</f>
        <v>3.5200000000000005</v>
      </c>
      <c r="D540" s="99" t="s">
        <v>48</v>
      </c>
      <c r="E540" s="50" t="s">
        <v>489</v>
      </c>
      <c r="F540" s="64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  <c r="AA540" s="60"/>
      <c r="AB540" s="60"/>
    </row>
    <row r="541" spans="1:28" s="47" customFormat="1" ht="15.75" x14ac:dyDescent="0.25">
      <c r="A541" s="48">
        <v>154</v>
      </c>
      <c r="B541" s="134" t="s">
        <v>118</v>
      </c>
      <c r="C541" s="84">
        <f>3.56-2.56</f>
        <v>1</v>
      </c>
      <c r="D541" s="99" t="s">
        <v>48</v>
      </c>
      <c r="E541" s="50" t="s">
        <v>489</v>
      </c>
      <c r="F541" s="64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  <c r="AA541" s="60"/>
      <c r="AB541" s="60"/>
    </row>
    <row r="542" spans="1:28" s="47" customFormat="1" ht="15.75" x14ac:dyDescent="0.25">
      <c r="A542" s="48">
        <v>155</v>
      </c>
      <c r="B542" s="134" t="s">
        <v>86</v>
      </c>
      <c r="C542" s="84">
        <f>(8.91+1)-8.9</f>
        <v>1.0099999999999998</v>
      </c>
      <c r="D542" s="99" t="s">
        <v>48</v>
      </c>
      <c r="E542" s="50" t="s">
        <v>489</v>
      </c>
      <c r="F542" s="64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  <c r="AA542" s="60"/>
      <c r="AB542" s="60"/>
    </row>
    <row r="543" spans="1:28" s="47" customFormat="1" ht="15.75" x14ac:dyDescent="0.25">
      <c r="A543" s="48">
        <v>156</v>
      </c>
      <c r="B543" s="134" t="s">
        <v>472</v>
      </c>
      <c r="C543" s="84">
        <v>10.52</v>
      </c>
      <c r="D543" s="99" t="s">
        <v>48</v>
      </c>
      <c r="E543" s="50" t="s">
        <v>489</v>
      </c>
      <c r="F543" s="64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  <c r="AA543" s="60"/>
      <c r="AB543" s="60"/>
    </row>
    <row r="544" spans="1:28" s="47" customFormat="1" ht="15.75" x14ac:dyDescent="0.25">
      <c r="A544" s="48">
        <v>157</v>
      </c>
      <c r="B544" s="134" t="s">
        <v>473</v>
      </c>
      <c r="C544" s="84">
        <v>9.5</v>
      </c>
      <c r="D544" s="99" t="s">
        <v>48</v>
      </c>
      <c r="E544" s="50" t="s">
        <v>489</v>
      </c>
      <c r="F544" s="64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  <c r="AA544" s="60"/>
      <c r="AB544" s="60"/>
    </row>
    <row r="545" spans="1:28" s="47" customFormat="1" ht="15.75" x14ac:dyDescent="0.25">
      <c r="A545" s="48">
        <v>158</v>
      </c>
      <c r="B545" s="134" t="s">
        <v>139</v>
      </c>
      <c r="C545" s="84">
        <v>2</v>
      </c>
      <c r="D545" s="99" t="s">
        <v>48</v>
      </c>
      <c r="E545" s="50" t="s">
        <v>489</v>
      </c>
      <c r="F545" s="64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  <c r="AA545" s="60"/>
      <c r="AB545" s="60"/>
    </row>
    <row r="546" spans="1:28" s="47" customFormat="1" ht="15.75" x14ac:dyDescent="0.25">
      <c r="A546" s="48">
        <v>159</v>
      </c>
      <c r="B546" s="134" t="s">
        <v>214</v>
      </c>
      <c r="C546" s="150">
        <v>5.0999999999999996</v>
      </c>
      <c r="D546" s="99" t="s">
        <v>48</v>
      </c>
      <c r="E546" s="50" t="s">
        <v>489</v>
      </c>
      <c r="F546" s="64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  <c r="AA546" s="60"/>
      <c r="AB546" s="60"/>
    </row>
    <row r="547" spans="1:28" s="47" customFormat="1" ht="15.75" x14ac:dyDescent="0.25">
      <c r="A547" s="48">
        <v>160</v>
      </c>
      <c r="B547" s="134" t="s">
        <v>897</v>
      </c>
      <c r="C547" s="150">
        <v>4.12</v>
      </c>
      <c r="D547" s="99" t="s">
        <v>48</v>
      </c>
      <c r="E547" s="50" t="s">
        <v>489</v>
      </c>
      <c r="F547" s="64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  <c r="AA547" s="60"/>
      <c r="AB547" s="60"/>
    </row>
    <row r="548" spans="1:28" s="47" customFormat="1" ht="15.75" x14ac:dyDescent="0.25">
      <c r="A548" s="48">
        <v>161</v>
      </c>
      <c r="B548" s="134" t="s">
        <v>915</v>
      </c>
      <c r="C548" s="150">
        <v>3.55</v>
      </c>
      <c r="D548" s="99" t="s">
        <v>48</v>
      </c>
      <c r="E548" s="50" t="s">
        <v>489</v>
      </c>
      <c r="F548" s="64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</row>
    <row r="549" spans="1:28" s="47" customFormat="1" ht="15.75" x14ac:dyDescent="0.25">
      <c r="A549" s="48">
        <v>162</v>
      </c>
      <c r="B549" s="134" t="s">
        <v>916</v>
      </c>
      <c r="C549" s="150">
        <v>4.3600000000000003</v>
      </c>
      <c r="D549" s="99" t="s">
        <v>48</v>
      </c>
      <c r="E549" s="50" t="s">
        <v>489</v>
      </c>
      <c r="F549" s="64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  <c r="AA549" s="60"/>
      <c r="AB549" s="60"/>
    </row>
    <row r="550" spans="1:28" s="47" customFormat="1" ht="15.75" x14ac:dyDescent="0.25">
      <c r="A550" s="48">
        <v>163</v>
      </c>
      <c r="B550" s="134" t="s">
        <v>917</v>
      </c>
      <c r="C550" s="150">
        <v>3.96</v>
      </c>
      <c r="D550" s="52" t="s">
        <v>48</v>
      </c>
      <c r="E550" s="50" t="s">
        <v>489</v>
      </c>
      <c r="F550" s="64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  <c r="AA550" s="60"/>
      <c r="AB550" s="60"/>
    </row>
    <row r="551" spans="1:28" s="47" customFormat="1" ht="15.75" x14ac:dyDescent="0.25">
      <c r="A551" s="48">
        <v>164</v>
      </c>
      <c r="B551" s="134" t="s">
        <v>918</v>
      </c>
      <c r="C551" s="150">
        <v>4.57</v>
      </c>
      <c r="D551" s="52" t="s">
        <v>48</v>
      </c>
      <c r="E551" s="50" t="s">
        <v>489</v>
      </c>
      <c r="F551" s="64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  <c r="AA551" s="60"/>
      <c r="AB551" s="60"/>
    </row>
    <row r="552" spans="1:28" s="47" customFormat="1" ht="15.75" x14ac:dyDescent="0.25">
      <c r="A552" s="48">
        <v>165</v>
      </c>
      <c r="B552" s="134" t="s">
        <v>488</v>
      </c>
      <c r="C552" s="150">
        <v>7.1</v>
      </c>
      <c r="D552" s="52" t="s">
        <v>48</v>
      </c>
      <c r="E552" s="50" t="s">
        <v>489</v>
      </c>
      <c r="F552" s="64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  <c r="AA552" s="60"/>
      <c r="AB552" s="60"/>
    </row>
    <row r="553" spans="1:28" s="47" customFormat="1" ht="15.75" x14ac:dyDescent="0.25">
      <c r="A553" s="48">
        <v>166</v>
      </c>
      <c r="B553" s="72" t="s">
        <v>42</v>
      </c>
      <c r="C553" s="126">
        <v>4.9000000000000004</v>
      </c>
      <c r="D553" s="74" t="s">
        <v>933</v>
      </c>
      <c r="E553" s="50" t="s">
        <v>489</v>
      </c>
      <c r="F553" s="64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  <c r="AA553" s="60"/>
      <c r="AB553" s="60"/>
    </row>
    <row r="554" spans="1:28" s="47" customFormat="1" ht="15.75" x14ac:dyDescent="0.25">
      <c r="A554" s="48">
        <v>167</v>
      </c>
      <c r="B554" s="72" t="s">
        <v>38</v>
      </c>
      <c r="C554" s="127">
        <v>2.7</v>
      </c>
      <c r="D554" s="74" t="s">
        <v>933</v>
      </c>
      <c r="E554" s="50" t="s">
        <v>489</v>
      </c>
      <c r="F554" s="64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  <c r="AA554" s="60"/>
      <c r="AB554" s="60"/>
    </row>
    <row r="555" spans="1:28" s="47" customFormat="1" ht="15.75" x14ac:dyDescent="0.25">
      <c r="A555" s="48">
        <v>168</v>
      </c>
      <c r="B555" s="72" t="s">
        <v>58</v>
      </c>
      <c r="C555" s="127">
        <v>1.84</v>
      </c>
      <c r="D555" s="132" t="s">
        <v>934</v>
      </c>
      <c r="E555" s="50" t="s">
        <v>489</v>
      </c>
      <c r="F555" s="64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  <c r="AA555" s="60"/>
      <c r="AB555" s="60"/>
    </row>
    <row r="556" spans="1:28" s="47" customFormat="1" ht="15.75" x14ac:dyDescent="0.25">
      <c r="A556" s="48">
        <v>169</v>
      </c>
      <c r="B556" s="72" t="s">
        <v>39</v>
      </c>
      <c r="C556" s="127">
        <v>2.2000000000000002</v>
      </c>
      <c r="D556" s="74" t="s">
        <v>933</v>
      </c>
      <c r="E556" s="50" t="s">
        <v>489</v>
      </c>
      <c r="F556" s="64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  <c r="AA556" s="60"/>
      <c r="AB556" s="60"/>
    </row>
    <row r="557" spans="1:28" s="47" customFormat="1" ht="15.75" x14ac:dyDescent="0.25">
      <c r="A557" s="48">
        <v>170</v>
      </c>
      <c r="B557" s="72" t="s">
        <v>49</v>
      </c>
      <c r="C557" s="127">
        <v>4.5999999999999996</v>
      </c>
      <c r="D557" s="74" t="s">
        <v>933</v>
      </c>
      <c r="E557" s="50" t="s">
        <v>489</v>
      </c>
      <c r="F557" s="64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  <c r="AA557" s="60"/>
      <c r="AB557" s="60"/>
    </row>
    <row r="558" spans="1:28" s="47" customFormat="1" ht="15.75" x14ac:dyDescent="0.25">
      <c r="A558" s="48">
        <v>171</v>
      </c>
      <c r="B558" s="72" t="s">
        <v>31</v>
      </c>
      <c r="C558" s="126">
        <f>4.8+5.4</f>
        <v>10.199999999999999</v>
      </c>
      <c r="D558" s="74" t="s">
        <v>933</v>
      </c>
      <c r="E558" s="50" t="s">
        <v>489</v>
      </c>
      <c r="F558" s="64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  <c r="AA558" s="60"/>
      <c r="AB558" s="60"/>
    </row>
    <row r="559" spans="1:28" s="47" customFormat="1" ht="15.75" x14ac:dyDescent="0.25">
      <c r="A559" s="48">
        <v>172</v>
      </c>
      <c r="B559" s="72" t="s">
        <v>32</v>
      </c>
      <c r="C559" s="126">
        <f>4.1+2.1</f>
        <v>6.1999999999999993</v>
      </c>
      <c r="D559" s="74" t="s">
        <v>933</v>
      </c>
      <c r="E559" s="50" t="s">
        <v>489</v>
      </c>
      <c r="F559" s="64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  <c r="AA559" s="60"/>
      <c r="AB559" s="60"/>
    </row>
    <row r="560" spans="1:28" s="47" customFormat="1" ht="15.75" x14ac:dyDescent="0.25">
      <c r="A560" s="48">
        <v>173</v>
      </c>
      <c r="B560" s="72" t="s">
        <v>33</v>
      </c>
      <c r="C560" s="126">
        <f>3.6+1.9</f>
        <v>5.5</v>
      </c>
      <c r="D560" s="74" t="s">
        <v>933</v>
      </c>
      <c r="E560" s="50" t="s">
        <v>489</v>
      </c>
      <c r="F560" s="64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  <c r="AA560" s="60"/>
      <c r="AB560" s="60"/>
    </row>
    <row r="561" spans="1:28" s="47" customFormat="1" ht="15.75" x14ac:dyDescent="0.25">
      <c r="A561" s="48">
        <v>174</v>
      </c>
      <c r="B561" s="72" t="s">
        <v>34</v>
      </c>
      <c r="C561" s="126">
        <f>2+2.7</f>
        <v>4.7</v>
      </c>
      <c r="D561" s="74" t="s">
        <v>933</v>
      </c>
      <c r="E561" s="50" t="s">
        <v>489</v>
      </c>
      <c r="F561" s="64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  <c r="AA561" s="60"/>
      <c r="AB561" s="60"/>
    </row>
    <row r="562" spans="1:28" s="47" customFormat="1" ht="15.75" x14ac:dyDescent="0.25">
      <c r="A562" s="48">
        <v>175</v>
      </c>
      <c r="B562" s="72" t="s">
        <v>919</v>
      </c>
      <c r="C562" s="126">
        <f>0.9+1.4</f>
        <v>2.2999999999999998</v>
      </c>
      <c r="D562" s="74" t="s">
        <v>933</v>
      </c>
      <c r="E562" s="50" t="s">
        <v>489</v>
      </c>
      <c r="F562" s="64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  <c r="AA562" s="60"/>
      <c r="AB562" s="60"/>
    </row>
    <row r="563" spans="1:28" s="47" customFormat="1" ht="15.75" x14ac:dyDescent="0.25">
      <c r="A563" s="48">
        <v>176</v>
      </c>
      <c r="B563" s="72" t="s">
        <v>35</v>
      </c>
      <c r="C563" s="126">
        <f>3.2+3.4</f>
        <v>6.6</v>
      </c>
      <c r="D563" s="74" t="s">
        <v>933</v>
      </c>
      <c r="E563" s="50" t="s">
        <v>489</v>
      </c>
      <c r="F563" s="64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  <c r="AA563" s="60"/>
      <c r="AB563" s="60"/>
    </row>
    <row r="564" spans="1:28" s="47" customFormat="1" ht="15.75" x14ac:dyDescent="0.25">
      <c r="A564" s="48">
        <v>177</v>
      </c>
      <c r="B564" s="72" t="s">
        <v>36</v>
      </c>
      <c r="C564" s="126">
        <v>2.9</v>
      </c>
      <c r="D564" s="74" t="s">
        <v>933</v>
      </c>
      <c r="E564" s="50" t="s">
        <v>489</v>
      </c>
      <c r="F564" s="64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  <c r="AA564" s="60"/>
      <c r="AB564" s="60"/>
    </row>
    <row r="565" spans="1:28" s="47" customFormat="1" ht="15.75" x14ac:dyDescent="0.25">
      <c r="A565" s="48">
        <v>178</v>
      </c>
      <c r="B565" s="72" t="s">
        <v>37</v>
      </c>
      <c r="C565" s="126">
        <f>1.5+1.6</f>
        <v>3.1</v>
      </c>
      <c r="D565" s="74" t="s">
        <v>933</v>
      </c>
      <c r="E565" s="50" t="s">
        <v>489</v>
      </c>
      <c r="F565" s="64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  <c r="AA565" s="60"/>
      <c r="AB565" s="60"/>
    </row>
    <row r="566" spans="1:28" s="47" customFormat="1" ht="15.75" x14ac:dyDescent="0.25">
      <c r="A566" s="48">
        <v>179</v>
      </c>
      <c r="B566" s="72" t="s">
        <v>40</v>
      </c>
      <c r="C566" s="126">
        <v>7.5</v>
      </c>
      <c r="D566" s="74" t="s">
        <v>933</v>
      </c>
      <c r="E566" s="50" t="s">
        <v>489</v>
      </c>
      <c r="F566" s="64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  <c r="AA566" s="60"/>
      <c r="AB566" s="60"/>
    </row>
    <row r="567" spans="1:28" s="47" customFormat="1" ht="15.75" x14ac:dyDescent="0.25">
      <c r="A567" s="48">
        <v>180</v>
      </c>
      <c r="B567" s="72" t="s">
        <v>41</v>
      </c>
      <c r="C567" s="126">
        <f>3.2+4.7</f>
        <v>7.9</v>
      </c>
      <c r="D567" s="74" t="s">
        <v>933</v>
      </c>
      <c r="E567" s="50" t="s">
        <v>489</v>
      </c>
      <c r="F567" s="64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  <c r="AA567" s="60"/>
      <c r="AB567" s="60"/>
    </row>
    <row r="568" spans="1:28" s="47" customFormat="1" ht="15.75" x14ac:dyDescent="0.25">
      <c r="A568" s="48">
        <v>181</v>
      </c>
      <c r="B568" s="72" t="s">
        <v>920</v>
      </c>
      <c r="C568" s="126">
        <f>2.5+2.3</f>
        <v>4.8</v>
      </c>
      <c r="D568" s="74" t="s">
        <v>933</v>
      </c>
      <c r="E568" s="50" t="s">
        <v>489</v>
      </c>
      <c r="F568" s="64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  <c r="AA568" s="60"/>
      <c r="AB568" s="60"/>
    </row>
    <row r="569" spans="1:28" s="47" customFormat="1" ht="15.75" x14ac:dyDescent="0.25">
      <c r="A569" s="48">
        <v>182</v>
      </c>
      <c r="B569" s="72" t="s">
        <v>44</v>
      </c>
      <c r="C569" s="126">
        <f>1.9+3</f>
        <v>4.9000000000000004</v>
      </c>
      <c r="D569" s="74" t="s">
        <v>933</v>
      </c>
      <c r="E569" s="50" t="s">
        <v>489</v>
      </c>
      <c r="F569" s="64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  <c r="AA569" s="60"/>
      <c r="AB569" s="60"/>
    </row>
    <row r="570" spans="1:28" s="47" customFormat="1" ht="15.75" x14ac:dyDescent="0.25">
      <c r="A570" s="48">
        <v>183</v>
      </c>
      <c r="B570" s="72" t="s">
        <v>46</v>
      </c>
      <c r="C570" s="126">
        <v>4.3</v>
      </c>
      <c r="D570" s="74" t="s">
        <v>933</v>
      </c>
      <c r="E570" s="50" t="s">
        <v>489</v>
      </c>
      <c r="F570" s="64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  <c r="AA570" s="60"/>
      <c r="AB570" s="60"/>
    </row>
    <row r="571" spans="1:28" s="47" customFormat="1" ht="15.75" x14ac:dyDescent="0.25">
      <c r="A571" s="48">
        <v>184</v>
      </c>
      <c r="B571" s="72" t="s">
        <v>47</v>
      </c>
      <c r="C571" s="126">
        <v>3.9</v>
      </c>
      <c r="D571" s="74" t="s">
        <v>933</v>
      </c>
      <c r="E571" s="50" t="s">
        <v>489</v>
      </c>
      <c r="F571" s="64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  <c r="AA571" s="60"/>
      <c r="AB571" s="60"/>
    </row>
    <row r="572" spans="1:28" s="47" customFormat="1" ht="15.75" x14ac:dyDescent="0.25">
      <c r="A572" s="48">
        <v>185</v>
      </c>
      <c r="B572" s="72" t="s">
        <v>50</v>
      </c>
      <c r="C572" s="126">
        <v>3</v>
      </c>
      <c r="D572" s="74" t="s">
        <v>933</v>
      </c>
      <c r="E572" s="50" t="s">
        <v>489</v>
      </c>
      <c r="F572" s="64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  <c r="AA572" s="60"/>
      <c r="AB572" s="60"/>
    </row>
    <row r="573" spans="1:28" s="47" customFormat="1" ht="15.75" x14ac:dyDescent="0.25">
      <c r="A573" s="48">
        <v>186</v>
      </c>
      <c r="B573" s="72" t="s">
        <v>921</v>
      </c>
      <c r="C573" s="126">
        <v>5.3</v>
      </c>
      <c r="D573" s="74" t="s">
        <v>933</v>
      </c>
      <c r="E573" s="50" t="s">
        <v>489</v>
      </c>
      <c r="F573" s="64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  <c r="AA573" s="60"/>
      <c r="AB573" s="60"/>
    </row>
    <row r="574" spans="1:28" s="47" customFormat="1" ht="15.75" x14ac:dyDescent="0.25">
      <c r="A574" s="48">
        <v>187</v>
      </c>
      <c r="B574" s="72" t="s">
        <v>51</v>
      </c>
      <c r="C574" s="126">
        <f>3.4+1</f>
        <v>4.4000000000000004</v>
      </c>
      <c r="D574" s="74" t="s">
        <v>933</v>
      </c>
      <c r="E574" s="50" t="s">
        <v>489</v>
      </c>
      <c r="F574" s="64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  <c r="AA574" s="60"/>
      <c r="AB574" s="60"/>
    </row>
    <row r="575" spans="1:28" s="47" customFormat="1" ht="15.75" x14ac:dyDescent="0.25">
      <c r="A575" s="48">
        <v>188</v>
      </c>
      <c r="B575" s="72" t="s">
        <v>53</v>
      </c>
      <c r="C575" s="126">
        <f>1.1+2.1</f>
        <v>3.2</v>
      </c>
      <c r="D575" s="74" t="s">
        <v>933</v>
      </c>
      <c r="E575" s="50" t="s">
        <v>489</v>
      </c>
      <c r="F575" s="64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  <c r="AA575" s="60"/>
      <c r="AB575" s="60"/>
    </row>
    <row r="576" spans="1:28" s="47" customFormat="1" ht="15.75" x14ac:dyDescent="0.25">
      <c r="A576" s="48">
        <v>189</v>
      </c>
      <c r="B576" s="72" t="s">
        <v>54</v>
      </c>
      <c r="C576" s="126">
        <f>2.3+0.9</f>
        <v>3.1999999999999997</v>
      </c>
      <c r="D576" s="74" t="s">
        <v>933</v>
      </c>
      <c r="E576" s="50" t="s">
        <v>489</v>
      </c>
      <c r="F576" s="64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  <c r="AA576" s="60"/>
      <c r="AB576" s="60"/>
    </row>
    <row r="577" spans="1:28" s="47" customFormat="1" ht="15.75" x14ac:dyDescent="0.25">
      <c r="A577" s="48">
        <v>190</v>
      </c>
      <c r="B577" s="72" t="s">
        <v>31</v>
      </c>
      <c r="C577" s="126">
        <v>2.57</v>
      </c>
      <c r="D577" s="74" t="s">
        <v>933</v>
      </c>
      <c r="E577" s="50" t="s">
        <v>489</v>
      </c>
      <c r="F577" s="64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  <c r="AA577" s="60"/>
      <c r="AB577" s="60"/>
    </row>
    <row r="578" spans="1:28" s="47" customFormat="1" ht="15.75" x14ac:dyDescent="0.25">
      <c r="A578" s="48">
        <v>191</v>
      </c>
      <c r="B578" s="72" t="s">
        <v>55</v>
      </c>
      <c r="C578" s="126">
        <v>3.2</v>
      </c>
      <c r="D578" s="74" t="s">
        <v>933</v>
      </c>
      <c r="E578" s="50" t="s">
        <v>489</v>
      </c>
      <c r="F578" s="64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  <c r="AA578" s="60"/>
      <c r="AB578" s="60"/>
    </row>
    <row r="579" spans="1:28" s="47" customFormat="1" ht="15.75" x14ac:dyDescent="0.25">
      <c r="A579" s="48">
        <v>192</v>
      </c>
      <c r="B579" s="72" t="s">
        <v>56</v>
      </c>
      <c r="C579" s="126">
        <v>3.84</v>
      </c>
      <c r="D579" s="74" t="s">
        <v>933</v>
      </c>
      <c r="E579" s="50" t="s">
        <v>489</v>
      </c>
      <c r="F579" s="64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  <c r="AA579" s="60"/>
      <c r="AB579" s="60"/>
    </row>
    <row r="580" spans="1:28" s="47" customFormat="1" ht="15.75" x14ac:dyDescent="0.25">
      <c r="A580" s="48">
        <v>193</v>
      </c>
      <c r="B580" s="72" t="s">
        <v>922</v>
      </c>
      <c r="C580" s="126">
        <v>2.9</v>
      </c>
      <c r="D580" s="74" t="s">
        <v>933</v>
      </c>
      <c r="E580" s="50" t="s">
        <v>489</v>
      </c>
      <c r="F580" s="64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  <c r="AA580" s="60"/>
      <c r="AB580" s="60"/>
    </row>
    <row r="581" spans="1:28" s="47" customFormat="1" ht="15.75" x14ac:dyDescent="0.25">
      <c r="A581" s="48">
        <v>194</v>
      </c>
      <c r="B581" s="72" t="s">
        <v>57</v>
      </c>
      <c r="C581" s="126">
        <v>1.38</v>
      </c>
      <c r="D581" s="74" t="s">
        <v>933</v>
      </c>
      <c r="E581" s="50" t="s">
        <v>489</v>
      </c>
      <c r="F581" s="64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  <c r="AA581" s="60"/>
      <c r="AB581" s="60"/>
    </row>
    <row r="582" spans="1:28" s="47" customFormat="1" ht="15.75" x14ac:dyDescent="0.25">
      <c r="A582" s="48">
        <v>195</v>
      </c>
      <c r="B582" s="72" t="s">
        <v>462</v>
      </c>
      <c r="C582" s="126">
        <v>4.5999999999999996</v>
      </c>
      <c r="D582" s="74" t="s">
        <v>933</v>
      </c>
      <c r="E582" s="50" t="s">
        <v>489</v>
      </c>
      <c r="F582" s="64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  <c r="AA582" s="60"/>
      <c r="AB582" s="60"/>
    </row>
    <row r="583" spans="1:28" s="47" customFormat="1" ht="15.75" x14ac:dyDescent="0.25">
      <c r="A583" s="48">
        <v>196</v>
      </c>
      <c r="B583" s="72" t="s">
        <v>86</v>
      </c>
      <c r="C583" s="126">
        <v>3.2</v>
      </c>
      <c r="D583" s="74" t="s">
        <v>933</v>
      </c>
      <c r="E583" s="50" t="s">
        <v>489</v>
      </c>
      <c r="F583" s="64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  <c r="AA583" s="60"/>
      <c r="AB583" s="60"/>
    </row>
    <row r="584" spans="1:28" s="47" customFormat="1" ht="15.75" x14ac:dyDescent="0.25">
      <c r="A584" s="48">
        <v>197</v>
      </c>
      <c r="B584" s="72" t="s">
        <v>87</v>
      </c>
      <c r="C584" s="126">
        <v>2.84</v>
      </c>
      <c r="D584" s="74" t="s">
        <v>933</v>
      </c>
      <c r="E584" s="50" t="s">
        <v>489</v>
      </c>
      <c r="F584" s="64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  <c r="AA584" s="60"/>
      <c r="AB584" s="60"/>
    </row>
    <row r="585" spans="1:28" s="47" customFormat="1" ht="15.75" x14ac:dyDescent="0.25">
      <c r="A585" s="48">
        <v>198</v>
      </c>
      <c r="B585" s="72" t="s">
        <v>88</v>
      </c>
      <c r="C585" s="126">
        <v>2.84</v>
      </c>
      <c r="D585" s="74" t="s">
        <v>933</v>
      </c>
      <c r="E585" s="50" t="s">
        <v>489</v>
      </c>
      <c r="F585" s="64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  <c r="AA585" s="60"/>
      <c r="AB585" s="60"/>
    </row>
    <row r="586" spans="1:28" s="47" customFormat="1" ht="15.75" x14ac:dyDescent="0.25">
      <c r="A586" s="48">
        <v>199</v>
      </c>
      <c r="B586" s="72" t="s">
        <v>91</v>
      </c>
      <c r="C586" s="126">
        <v>1.6</v>
      </c>
      <c r="D586" s="74" t="s">
        <v>933</v>
      </c>
      <c r="E586" s="50" t="s">
        <v>489</v>
      </c>
      <c r="F586" s="64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  <c r="AA586" s="60"/>
      <c r="AB586" s="60"/>
    </row>
    <row r="587" spans="1:28" s="47" customFormat="1" ht="15.75" x14ac:dyDescent="0.25">
      <c r="A587" s="48">
        <v>200</v>
      </c>
      <c r="B587" s="72" t="s">
        <v>92</v>
      </c>
      <c r="C587" s="126">
        <f>3.33-1</f>
        <v>2.33</v>
      </c>
      <c r="D587" s="74" t="s">
        <v>933</v>
      </c>
      <c r="E587" s="50" t="s">
        <v>489</v>
      </c>
      <c r="F587" s="64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  <c r="AA587" s="60"/>
      <c r="AB587" s="60"/>
    </row>
    <row r="588" spans="1:28" s="47" customFormat="1" ht="15.75" x14ac:dyDescent="0.25">
      <c r="A588" s="48">
        <v>201</v>
      </c>
      <c r="B588" s="72" t="s">
        <v>93</v>
      </c>
      <c r="C588" s="126">
        <f>3.12+0.4+1.2</f>
        <v>4.72</v>
      </c>
      <c r="D588" s="74" t="s">
        <v>933</v>
      </c>
      <c r="E588" s="50" t="s">
        <v>489</v>
      </c>
      <c r="F588" s="64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  <c r="AA588" s="60"/>
      <c r="AB588" s="60"/>
    </row>
    <row r="589" spans="1:28" s="47" customFormat="1" ht="15.75" x14ac:dyDescent="0.25">
      <c r="A589" s="48">
        <v>202</v>
      </c>
      <c r="B589" s="72" t="s">
        <v>94</v>
      </c>
      <c r="C589" s="126">
        <f>3.3+0.72</f>
        <v>4.0199999999999996</v>
      </c>
      <c r="D589" s="74" t="s">
        <v>933</v>
      </c>
      <c r="E589" s="50" t="s">
        <v>489</v>
      </c>
      <c r="F589" s="64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  <c r="AA589" s="60"/>
      <c r="AB589" s="60"/>
    </row>
    <row r="590" spans="1:28" s="47" customFormat="1" ht="15.75" x14ac:dyDescent="0.25">
      <c r="A590" s="48">
        <v>203</v>
      </c>
      <c r="B590" s="72" t="s">
        <v>95</v>
      </c>
      <c r="C590" s="126">
        <f>8.39+0.88</f>
        <v>9.2700000000000014</v>
      </c>
      <c r="D590" s="74" t="s">
        <v>933</v>
      </c>
      <c r="E590" s="50" t="s">
        <v>489</v>
      </c>
      <c r="F590" s="64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  <c r="AA590" s="60"/>
      <c r="AB590" s="60"/>
    </row>
    <row r="591" spans="1:28" s="47" customFormat="1" ht="15.75" x14ac:dyDescent="0.25">
      <c r="A591" s="48">
        <v>204</v>
      </c>
      <c r="B591" s="72" t="s">
        <v>96</v>
      </c>
      <c r="C591" s="126">
        <f>4+0.2</f>
        <v>4.2</v>
      </c>
      <c r="D591" s="74" t="s">
        <v>933</v>
      </c>
      <c r="E591" s="50" t="s">
        <v>489</v>
      </c>
      <c r="F591" s="64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  <c r="AA591" s="60"/>
      <c r="AB591" s="60"/>
    </row>
    <row r="592" spans="1:28" s="47" customFormat="1" ht="15.75" x14ac:dyDescent="0.25">
      <c r="A592" s="48">
        <v>205</v>
      </c>
      <c r="B592" s="72" t="s">
        <v>97</v>
      </c>
      <c r="C592" s="126">
        <f>1.84+2</f>
        <v>3.84</v>
      </c>
      <c r="D592" s="74" t="s">
        <v>933</v>
      </c>
      <c r="E592" s="50" t="s">
        <v>489</v>
      </c>
      <c r="F592" s="64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  <c r="AA592" s="60"/>
      <c r="AB592" s="60"/>
    </row>
    <row r="593" spans="1:28" s="47" customFormat="1" ht="15.75" x14ac:dyDescent="0.25">
      <c r="A593" s="48">
        <v>206</v>
      </c>
      <c r="B593" s="96" t="s">
        <v>197</v>
      </c>
      <c r="C593" s="126">
        <v>1.887</v>
      </c>
      <c r="D593" s="74" t="s">
        <v>935</v>
      </c>
      <c r="E593" s="50" t="s">
        <v>489</v>
      </c>
      <c r="F593" s="64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  <c r="AA593" s="60"/>
      <c r="AB593" s="60"/>
    </row>
    <row r="594" spans="1:28" s="47" customFormat="1" ht="15.75" x14ac:dyDescent="0.25">
      <c r="A594" s="48">
        <v>207</v>
      </c>
      <c r="B594" s="72" t="s">
        <v>90</v>
      </c>
      <c r="C594" s="149">
        <v>1.7932999999999999</v>
      </c>
      <c r="D594" s="74" t="s">
        <v>935</v>
      </c>
      <c r="E594" s="50" t="s">
        <v>489</v>
      </c>
      <c r="F594" s="64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  <c r="AA594" s="60"/>
      <c r="AB594" s="60"/>
    </row>
    <row r="595" spans="1:28" s="47" customFormat="1" ht="15.75" x14ac:dyDescent="0.25">
      <c r="A595" s="48">
        <v>208</v>
      </c>
      <c r="B595" s="72" t="s">
        <v>10</v>
      </c>
      <c r="C595" s="126">
        <v>1.42</v>
      </c>
      <c r="D595" s="74" t="s">
        <v>935</v>
      </c>
      <c r="E595" s="50" t="s">
        <v>489</v>
      </c>
      <c r="F595" s="64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  <c r="AA595" s="60"/>
      <c r="AB595" s="60"/>
    </row>
    <row r="596" spans="1:28" s="47" customFormat="1" ht="15.75" x14ac:dyDescent="0.25">
      <c r="A596" s="48">
        <v>209</v>
      </c>
      <c r="B596" s="72" t="s">
        <v>11</v>
      </c>
      <c r="C596" s="126">
        <f>3.08+5.05</f>
        <v>8.129999999999999</v>
      </c>
      <c r="D596" s="74" t="s">
        <v>935</v>
      </c>
      <c r="E596" s="50" t="s">
        <v>489</v>
      </c>
      <c r="F596" s="64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  <c r="AA596" s="60"/>
      <c r="AB596" s="60"/>
    </row>
    <row r="597" spans="1:28" s="47" customFormat="1" ht="15.75" x14ac:dyDescent="0.25">
      <c r="A597" s="48">
        <v>210</v>
      </c>
      <c r="B597" s="72" t="s">
        <v>12</v>
      </c>
      <c r="C597" s="126">
        <v>2.4</v>
      </c>
      <c r="D597" s="74" t="s">
        <v>935</v>
      </c>
      <c r="E597" s="50" t="s">
        <v>489</v>
      </c>
      <c r="F597" s="64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  <c r="AA597" s="60"/>
      <c r="AB597" s="60"/>
    </row>
    <row r="598" spans="1:28" s="47" customFormat="1" ht="15.75" x14ac:dyDescent="0.25">
      <c r="A598" s="48">
        <v>211</v>
      </c>
      <c r="B598" s="72" t="s">
        <v>13</v>
      </c>
      <c r="C598" s="126">
        <v>3</v>
      </c>
      <c r="D598" s="74" t="s">
        <v>935</v>
      </c>
      <c r="E598" s="50" t="s">
        <v>489</v>
      </c>
      <c r="F598" s="64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  <c r="AA598" s="60"/>
      <c r="AB598" s="60"/>
    </row>
    <row r="599" spans="1:28" s="47" customFormat="1" ht="15.75" x14ac:dyDescent="0.25">
      <c r="A599" s="48">
        <v>212</v>
      </c>
      <c r="B599" s="72" t="s">
        <v>14</v>
      </c>
      <c r="C599" s="126">
        <v>1.2</v>
      </c>
      <c r="D599" s="74" t="s">
        <v>935</v>
      </c>
      <c r="E599" s="50" t="s">
        <v>489</v>
      </c>
      <c r="F599" s="64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  <c r="AA599" s="60"/>
      <c r="AB599" s="60"/>
    </row>
    <row r="600" spans="1:28" s="47" customFormat="1" ht="15.75" x14ac:dyDescent="0.25">
      <c r="A600" s="48">
        <v>213</v>
      </c>
      <c r="B600" s="72" t="s">
        <v>15</v>
      </c>
      <c r="C600" s="126">
        <v>1.6</v>
      </c>
      <c r="D600" s="74" t="s">
        <v>935</v>
      </c>
      <c r="E600" s="50" t="s">
        <v>489</v>
      </c>
      <c r="F600" s="64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  <c r="AA600" s="60"/>
      <c r="AB600" s="60"/>
    </row>
    <row r="601" spans="1:28" s="47" customFormat="1" ht="15.75" x14ac:dyDescent="0.25">
      <c r="A601" s="48">
        <v>214</v>
      </c>
      <c r="B601" s="72" t="s">
        <v>16</v>
      </c>
      <c r="C601" s="126">
        <f>(1.24+1.08+4.44+1.32)-2</f>
        <v>6.08</v>
      </c>
      <c r="D601" s="74" t="s">
        <v>935</v>
      </c>
      <c r="E601" s="50" t="s">
        <v>489</v>
      </c>
      <c r="F601" s="64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  <c r="AA601" s="60"/>
      <c r="AB601" s="60"/>
    </row>
    <row r="602" spans="1:28" s="47" customFormat="1" ht="15.75" x14ac:dyDescent="0.25">
      <c r="A602" s="48">
        <v>215</v>
      </c>
      <c r="B602" s="72" t="s">
        <v>19</v>
      </c>
      <c r="C602" s="126">
        <v>1.96</v>
      </c>
      <c r="D602" s="74" t="s">
        <v>935</v>
      </c>
      <c r="E602" s="50" t="s">
        <v>489</v>
      </c>
      <c r="F602" s="64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  <c r="AA602" s="60"/>
      <c r="AB602" s="60"/>
    </row>
    <row r="603" spans="1:28" s="47" customFormat="1" ht="15.75" x14ac:dyDescent="0.25">
      <c r="A603" s="48">
        <v>216</v>
      </c>
      <c r="B603" s="72" t="s">
        <v>150</v>
      </c>
      <c r="C603" s="149">
        <v>1.75</v>
      </c>
      <c r="D603" s="74" t="s">
        <v>935</v>
      </c>
      <c r="E603" s="50" t="s">
        <v>489</v>
      </c>
      <c r="F603" s="64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  <c r="AA603" s="60"/>
      <c r="AB603" s="60"/>
    </row>
    <row r="604" spans="1:28" s="47" customFormat="1" ht="15.75" x14ac:dyDescent="0.25">
      <c r="A604" s="48">
        <v>217</v>
      </c>
      <c r="B604" s="72" t="s">
        <v>151</v>
      </c>
      <c r="C604" s="149">
        <v>2.74</v>
      </c>
      <c r="D604" s="74" t="s">
        <v>935</v>
      </c>
      <c r="E604" s="50" t="s">
        <v>489</v>
      </c>
      <c r="F604" s="64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  <c r="AA604" s="60"/>
      <c r="AB604" s="60"/>
    </row>
    <row r="605" spans="1:28" s="47" customFormat="1" ht="15.75" x14ac:dyDescent="0.25">
      <c r="A605" s="48">
        <v>218</v>
      </c>
      <c r="B605" s="72" t="s">
        <v>152</v>
      </c>
      <c r="C605" s="149">
        <v>1.3037000000000001</v>
      </c>
      <c r="D605" s="74" t="s">
        <v>935</v>
      </c>
      <c r="E605" s="50" t="s">
        <v>489</v>
      </c>
      <c r="F605" s="64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  <c r="AA605" s="60"/>
      <c r="AB605" s="60"/>
    </row>
    <row r="606" spans="1:28" s="47" customFormat="1" ht="15.75" x14ac:dyDescent="0.25">
      <c r="A606" s="48">
        <v>219</v>
      </c>
      <c r="B606" s="72" t="s">
        <v>483</v>
      </c>
      <c r="C606" s="149">
        <v>2.0649000000000002</v>
      </c>
      <c r="D606" s="74" t="s">
        <v>935</v>
      </c>
      <c r="E606" s="50" t="s">
        <v>489</v>
      </c>
      <c r="F606" s="64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  <c r="AA606" s="60"/>
      <c r="AB606" s="60"/>
    </row>
    <row r="607" spans="1:28" s="47" customFormat="1" ht="15.75" x14ac:dyDescent="0.25">
      <c r="A607" s="48">
        <v>220</v>
      </c>
      <c r="B607" s="72" t="s">
        <v>181</v>
      </c>
      <c r="C607" s="149">
        <v>1.8738999999999999</v>
      </c>
      <c r="D607" s="74" t="s">
        <v>935</v>
      </c>
      <c r="E607" s="50" t="s">
        <v>489</v>
      </c>
      <c r="F607" s="64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  <c r="AA607" s="60"/>
      <c r="AB607" s="60"/>
    </row>
    <row r="608" spans="1:28" s="47" customFormat="1" ht="15.75" x14ac:dyDescent="0.25">
      <c r="A608" s="48">
        <v>221</v>
      </c>
      <c r="B608" s="72" t="s">
        <v>923</v>
      </c>
      <c r="C608" s="149">
        <v>2.9510999999999998</v>
      </c>
      <c r="D608" s="74" t="s">
        <v>935</v>
      </c>
      <c r="E608" s="50" t="s">
        <v>489</v>
      </c>
      <c r="F608" s="64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  <c r="AA608" s="60"/>
      <c r="AB608" s="60"/>
    </row>
    <row r="609" spans="1:28" s="47" customFormat="1" ht="15.75" x14ac:dyDescent="0.25">
      <c r="A609" s="48">
        <v>222</v>
      </c>
      <c r="B609" s="72" t="s">
        <v>115</v>
      </c>
      <c r="C609" s="149">
        <v>2.1901000000000002</v>
      </c>
      <c r="D609" s="74" t="s">
        <v>935</v>
      </c>
      <c r="E609" s="50" t="s">
        <v>489</v>
      </c>
      <c r="F609" s="64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  <c r="AA609" s="60"/>
      <c r="AB609" s="60"/>
    </row>
    <row r="610" spans="1:28" s="47" customFormat="1" ht="15.75" x14ac:dyDescent="0.25">
      <c r="A610" s="48">
        <v>223</v>
      </c>
      <c r="B610" s="72" t="s">
        <v>182</v>
      </c>
      <c r="C610" s="149">
        <v>2.1842999999999999</v>
      </c>
      <c r="D610" s="74" t="s">
        <v>935</v>
      </c>
      <c r="E610" s="50" t="s">
        <v>489</v>
      </c>
      <c r="F610" s="64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  <c r="AA610" s="60"/>
      <c r="AB610" s="60"/>
    </row>
    <row r="611" spans="1:28" s="47" customFormat="1" ht="15.75" x14ac:dyDescent="0.25">
      <c r="A611" s="48">
        <v>224</v>
      </c>
      <c r="B611" s="72" t="s">
        <v>183</v>
      </c>
      <c r="C611" s="149">
        <v>2.2999999999999998</v>
      </c>
      <c r="D611" s="74" t="s">
        <v>935</v>
      </c>
      <c r="E611" s="50" t="s">
        <v>489</v>
      </c>
      <c r="F611" s="64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  <c r="AA611" s="60"/>
      <c r="AB611" s="60"/>
    </row>
    <row r="612" spans="1:28" s="47" customFormat="1" ht="15.75" x14ac:dyDescent="0.25">
      <c r="A612" s="48">
        <v>225</v>
      </c>
      <c r="B612" s="72" t="s">
        <v>484</v>
      </c>
      <c r="C612" s="149">
        <v>2.4300000000000002</v>
      </c>
      <c r="D612" s="74" t="s">
        <v>935</v>
      </c>
      <c r="E612" s="50" t="s">
        <v>489</v>
      </c>
      <c r="F612" s="64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  <c r="AA612" s="60"/>
      <c r="AB612" s="60"/>
    </row>
    <row r="613" spans="1:28" s="47" customFormat="1" ht="15.75" x14ac:dyDescent="0.25">
      <c r="A613" s="48">
        <v>226</v>
      </c>
      <c r="B613" s="72" t="s">
        <v>924</v>
      </c>
      <c r="C613" s="149">
        <v>1.7622</v>
      </c>
      <c r="D613" s="74" t="s">
        <v>935</v>
      </c>
      <c r="E613" s="50" t="s">
        <v>489</v>
      </c>
      <c r="F613" s="64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  <c r="AA613" s="60"/>
      <c r="AB613" s="60"/>
    </row>
    <row r="614" spans="1:28" s="47" customFormat="1" ht="15.75" x14ac:dyDescent="0.25">
      <c r="A614" s="48">
        <v>227</v>
      </c>
      <c r="B614" s="72" t="s">
        <v>184</v>
      </c>
      <c r="C614" s="149">
        <v>2.27</v>
      </c>
      <c r="D614" s="74" t="s">
        <v>935</v>
      </c>
      <c r="E614" s="50" t="s">
        <v>489</v>
      </c>
      <c r="F614" s="64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  <c r="AA614" s="60"/>
      <c r="AB614" s="60"/>
    </row>
    <row r="615" spans="1:28" s="47" customFormat="1" ht="15.75" x14ac:dyDescent="0.25">
      <c r="A615" s="48">
        <v>228</v>
      </c>
      <c r="B615" s="72" t="s">
        <v>186</v>
      </c>
      <c r="C615" s="149">
        <v>2.1415999999999999</v>
      </c>
      <c r="D615" s="74" t="s">
        <v>935</v>
      </c>
      <c r="E615" s="50" t="s">
        <v>489</v>
      </c>
      <c r="F615" s="64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  <c r="AA615" s="60"/>
      <c r="AB615" s="60"/>
    </row>
    <row r="616" spans="1:28" s="47" customFormat="1" ht="15.75" x14ac:dyDescent="0.25">
      <c r="A616" s="48">
        <v>229</v>
      </c>
      <c r="B616" s="72" t="s">
        <v>187</v>
      </c>
      <c r="C616" s="149">
        <v>4.74</v>
      </c>
      <c r="D616" s="74" t="s">
        <v>935</v>
      </c>
      <c r="E616" s="50" t="s">
        <v>489</v>
      </c>
      <c r="F616" s="64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  <c r="AA616" s="60"/>
      <c r="AB616" s="60"/>
    </row>
    <row r="617" spans="1:28" s="47" customFormat="1" ht="15.75" x14ac:dyDescent="0.25">
      <c r="A617" s="48">
        <v>230</v>
      </c>
      <c r="B617" s="72" t="s">
        <v>925</v>
      </c>
      <c r="C617" s="149">
        <v>2.0748000000000002</v>
      </c>
      <c r="D617" s="74" t="s">
        <v>935</v>
      </c>
      <c r="E617" s="50" t="s">
        <v>489</v>
      </c>
      <c r="F617" s="64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  <c r="AA617" s="60"/>
      <c r="AB617" s="60"/>
    </row>
    <row r="618" spans="1:28" s="47" customFormat="1" ht="15.75" x14ac:dyDescent="0.25">
      <c r="A618" s="48">
        <v>231</v>
      </c>
      <c r="B618" s="72" t="s">
        <v>188</v>
      </c>
      <c r="C618" s="149">
        <v>2.5099999999999998</v>
      </c>
      <c r="D618" s="74" t="s">
        <v>935</v>
      </c>
      <c r="E618" s="50" t="s">
        <v>489</v>
      </c>
      <c r="F618" s="64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  <c r="AA618" s="60"/>
      <c r="AB618" s="60"/>
    </row>
    <row r="619" spans="1:28" s="47" customFormat="1" ht="15.75" x14ac:dyDescent="0.25">
      <c r="A619" s="48">
        <v>232</v>
      </c>
      <c r="B619" s="72" t="s">
        <v>926</v>
      </c>
      <c r="C619" s="149">
        <v>2.37</v>
      </c>
      <c r="D619" s="74" t="s">
        <v>935</v>
      </c>
      <c r="E619" s="50" t="s">
        <v>489</v>
      </c>
      <c r="F619" s="64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  <c r="AA619" s="60"/>
      <c r="AB619" s="60"/>
    </row>
    <row r="620" spans="1:28" s="47" customFormat="1" ht="15.75" x14ac:dyDescent="0.25">
      <c r="A620" s="48">
        <v>233</v>
      </c>
      <c r="B620" s="72" t="s">
        <v>485</v>
      </c>
      <c r="C620" s="149">
        <v>3.72</v>
      </c>
      <c r="D620" s="74" t="s">
        <v>935</v>
      </c>
      <c r="E620" s="50" t="s">
        <v>489</v>
      </c>
      <c r="F620" s="64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  <c r="AA620" s="60"/>
      <c r="AB620" s="60"/>
    </row>
    <row r="621" spans="1:28" s="47" customFormat="1" ht="15.75" x14ac:dyDescent="0.25">
      <c r="A621" s="48">
        <v>234</v>
      </c>
      <c r="B621" s="72" t="s">
        <v>190</v>
      </c>
      <c r="C621" s="149">
        <v>1.66</v>
      </c>
      <c r="D621" s="74" t="s">
        <v>935</v>
      </c>
      <c r="E621" s="50" t="s">
        <v>489</v>
      </c>
      <c r="F621" s="64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  <c r="AA621" s="60"/>
      <c r="AB621" s="60"/>
    </row>
    <row r="622" spans="1:28" s="47" customFormat="1" ht="15.75" x14ac:dyDescent="0.25">
      <c r="A622" s="48">
        <v>235</v>
      </c>
      <c r="B622" s="72" t="s">
        <v>191</v>
      </c>
      <c r="C622" s="149">
        <f>2.0867-1</f>
        <v>1.0867</v>
      </c>
      <c r="D622" s="74" t="s">
        <v>935</v>
      </c>
      <c r="E622" s="50" t="s">
        <v>489</v>
      </c>
      <c r="F622" s="64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  <c r="AA622" s="60"/>
      <c r="AB622" s="60"/>
    </row>
    <row r="623" spans="1:28" s="47" customFormat="1" ht="15.75" x14ac:dyDescent="0.25">
      <c r="A623" s="48">
        <v>236</v>
      </c>
      <c r="B623" s="72" t="s">
        <v>192</v>
      </c>
      <c r="C623" s="149">
        <v>1.39</v>
      </c>
      <c r="D623" s="74" t="s">
        <v>935</v>
      </c>
      <c r="E623" s="50" t="s">
        <v>489</v>
      </c>
      <c r="F623" s="64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  <c r="AA623" s="60"/>
      <c r="AB623" s="60"/>
    </row>
    <row r="624" spans="1:28" s="47" customFormat="1" ht="15.75" x14ac:dyDescent="0.25">
      <c r="A624" s="48">
        <v>237</v>
      </c>
      <c r="B624" s="72" t="s">
        <v>927</v>
      </c>
      <c r="C624" s="149">
        <v>1.9379999999999999</v>
      </c>
      <c r="D624" s="74" t="s">
        <v>935</v>
      </c>
      <c r="E624" s="50" t="s">
        <v>489</v>
      </c>
      <c r="F624" s="64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  <c r="AA624" s="60"/>
      <c r="AB624" s="60"/>
    </row>
    <row r="625" spans="1:28" s="47" customFormat="1" ht="15.75" x14ac:dyDescent="0.25">
      <c r="A625" s="48">
        <v>238</v>
      </c>
      <c r="B625" s="72" t="s">
        <v>193</v>
      </c>
      <c r="C625" s="149">
        <v>2.1</v>
      </c>
      <c r="D625" s="74" t="s">
        <v>935</v>
      </c>
      <c r="E625" s="50" t="s">
        <v>489</v>
      </c>
      <c r="F625" s="64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  <c r="AA625" s="60"/>
      <c r="AB625" s="60"/>
    </row>
    <row r="626" spans="1:28" s="47" customFormat="1" ht="15.75" x14ac:dyDescent="0.25">
      <c r="A626" s="48">
        <v>239</v>
      </c>
      <c r="B626" s="100" t="s">
        <v>928</v>
      </c>
      <c r="C626" s="149">
        <v>4.7873000000000001</v>
      </c>
      <c r="D626" s="74" t="s">
        <v>935</v>
      </c>
      <c r="E626" s="50" t="s">
        <v>489</v>
      </c>
      <c r="F626" s="64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  <c r="AA626" s="60"/>
      <c r="AB626" s="60"/>
    </row>
    <row r="627" spans="1:28" s="47" customFormat="1" ht="15.75" x14ac:dyDescent="0.25">
      <c r="A627" s="48">
        <v>240</v>
      </c>
      <c r="B627" s="72" t="s">
        <v>194</v>
      </c>
      <c r="C627" s="149">
        <v>2.3422999999999998</v>
      </c>
      <c r="D627" s="74" t="s">
        <v>935</v>
      </c>
      <c r="E627" s="50" t="s">
        <v>489</v>
      </c>
      <c r="F627" s="64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  <c r="AA627" s="60"/>
      <c r="AB627" s="60"/>
    </row>
    <row r="628" spans="1:28" s="47" customFormat="1" ht="15.75" x14ac:dyDescent="0.25">
      <c r="A628" s="48">
        <v>241</v>
      </c>
      <c r="B628" s="72" t="s">
        <v>195</v>
      </c>
      <c r="C628" s="149">
        <v>3.26</v>
      </c>
      <c r="D628" s="74" t="s">
        <v>935</v>
      </c>
      <c r="E628" s="50" t="s">
        <v>489</v>
      </c>
      <c r="F628" s="64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  <c r="AA628" s="60"/>
      <c r="AB628" s="60"/>
    </row>
    <row r="629" spans="1:28" s="47" customFormat="1" ht="15.75" x14ac:dyDescent="0.25">
      <c r="A629" s="48">
        <v>242</v>
      </c>
      <c r="B629" s="72" t="s">
        <v>486</v>
      </c>
      <c r="C629" s="149">
        <v>2.64</v>
      </c>
      <c r="D629" s="74" t="s">
        <v>935</v>
      </c>
      <c r="E629" s="50" t="s">
        <v>489</v>
      </c>
      <c r="F629" s="64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  <c r="AA629" s="60"/>
      <c r="AB629" s="60"/>
    </row>
    <row r="630" spans="1:28" s="47" customFormat="1" ht="15.75" x14ac:dyDescent="0.25">
      <c r="A630" s="48">
        <v>243</v>
      </c>
      <c r="B630" s="72" t="s">
        <v>196</v>
      </c>
      <c r="C630" s="149">
        <v>1.53</v>
      </c>
      <c r="D630" s="74" t="s">
        <v>935</v>
      </c>
      <c r="E630" s="50" t="s">
        <v>489</v>
      </c>
      <c r="F630" s="64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  <c r="AA630" s="60"/>
      <c r="AB630" s="60"/>
    </row>
    <row r="631" spans="1:28" s="47" customFormat="1" ht="15.75" x14ac:dyDescent="0.25">
      <c r="A631" s="48">
        <v>244</v>
      </c>
      <c r="B631" s="72" t="s">
        <v>487</v>
      </c>
      <c r="C631" s="149">
        <v>2.69</v>
      </c>
      <c r="D631" s="74" t="s">
        <v>935</v>
      </c>
      <c r="E631" s="50" t="s">
        <v>489</v>
      </c>
      <c r="F631" s="64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  <c r="AA631" s="60"/>
      <c r="AB631" s="60"/>
    </row>
    <row r="632" spans="1:28" s="47" customFormat="1" ht="15.75" x14ac:dyDescent="0.25">
      <c r="A632" s="48">
        <v>245</v>
      </c>
      <c r="B632" s="72" t="s">
        <v>197</v>
      </c>
      <c r="C632" s="149">
        <v>1.88</v>
      </c>
      <c r="D632" s="74" t="s">
        <v>935</v>
      </c>
      <c r="E632" s="50" t="s">
        <v>489</v>
      </c>
      <c r="F632" s="64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  <c r="AA632" s="60"/>
      <c r="AB632" s="60"/>
    </row>
    <row r="633" spans="1:28" s="47" customFormat="1" ht="15.75" x14ac:dyDescent="0.25">
      <c r="A633" s="48">
        <v>246</v>
      </c>
      <c r="B633" s="72" t="s">
        <v>198</v>
      </c>
      <c r="C633" s="149">
        <v>12.42</v>
      </c>
      <c r="D633" s="74" t="s">
        <v>935</v>
      </c>
      <c r="E633" s="50" t="s">
        <v>489</v>
      </c>
      <c r="F633" s="64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  <c r="AA633" s="60"/>
      <c r="AB633" s="60"/>
    </row>
    <row r="634" spans="1:28" s="47" customFormat="1" ht="15.75" x14ac:dyDescent="0.25">
      <c r="A634" s="48">
        <v>247</v>
      </c>
      <c r="B634" s="72" t="s">
        <v>199</v>
      </c>
      <c r="C634" s="149">
        <v>18</v>
      </c>
      <c r="D634" s="74" t="s">
        <v>935</v>
      </c>
      <c r="E634" s="50" t="s">
        <v>489</v>
      </c>
      <c r="F634" s="64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  <c r="AA634" s="60"/>
      <c r="AB634" s="60"/>
    </row>
    <row r="635" spans="1:28" s="47" customFormat="1" ht="15.75" x14ac:dyDescent="0.25">
      <c r="A635" s="48">
        <v>248</v>
      </c>
      <c r="B635" s="72" t="s">
        <v>200</v>
      </c>
      <c r="C635" s="149">
        <v>1.0502</v>
      </c>
      <c r="D635" s="74" t="s">
        <v>935</v>
      </c>
      <c r="E635" s="50" t="s">
        <v>489</v>
      </c>
      <c r="F635" s="64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  <c r="AA635" s="60"/>
      <c r="AB635" s="60"/>
    </row>
    <row r="636" spans="1:28" s="47" customFormat="1" ht="15.75" x14ac:dyDescent="0.25">
      <c r="A636" s="48">
        <v>249</v>
      </c>
      <c r="B636" s="72" t="s">
        <v>201</v>
      </c>
      <c r="C636" s="149">
        <v>2.12</v>
      </c>
      <c r="D636" s="74" t="s">
        <v>935</v>
      </c>
      <c r="E636" s="50" t="s">
        <v>489</v>
      </c>
      <c r="F636" s="64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  <c r="AA636" s="60"/>
      <c r="AB636" s="60"/>
    </row>
    <row r="637" spans="1:28" s="47" customFormat="1" ht="15.75" x14ac:dyDescent="0.25">
      <c r="A637" s="48">
        <v>250</v>
      </c>
      <c r="B637" s="72" t="s">
        <v>202</v>
      </c>
      <c r="C637" s="149">
        <v>1.89</v>
      </c>
      <c r="D637" s="74" t="s">
        <v>935</v>
      </c>
      <c r="E637" s="50" t="s">
        <v>489</v>
      </c>
      <c r="F637" s="64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  <c r="AA637" s="60"/>
      <c r="AB637" s="60"/>
    </row>
    <row r="638" spans="1:28" s="47" customFormat="1" ht="15.75" x14ac:dyDescent="0.25">
      <c r="A638" s="48">
        <v>251</v>
      </c>
      <c r="B638" s="134" t="s">
        <v>204</v>
      </c>
      <c r="C638" s="154">
        <v>2.7307999999999999</v>
      </c>
      <c r="D638" s="99" t="s">
        <v>935</v>
      </c>
      <c r="E638" s="50" t="s">
        <v>489</v>
      </c>
      <c r="F638" s="64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  <c r="AA638" s="60"/>
      <c r="AB638" s="60"/>
    </row>
    <row r="639" spans="1:28" s="47" customFormat="1" ht="15.75" x14ac:dyDescent="0.25">
      <c r="A639" s="48">
        <v>252</v>
      </c>
      <c r="B639" s="72" t="s">
        <v>148</v>
      </c>
      <c r="C639" s="149">
        <f>7+11.63</f>
        <v>18.630000000000003</v>
      </c>
      <c r="D639" s="74" t="s">
        <v>149</v>
      </c>
      <c r="E639" s="50" t="s">
        <v>489</v>
      </c>
      <c r="F639" s="64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  <c r="AA639" s="60"/>
      <c r="AB639" s="60"/>
    </row>
    <row r="640" spans="1:28" s="47" customFormat="1" ht="15.75" x14ac:dyDescent="0.25">
      <c r="A640" s="48">
        <v>253</v>
      </c>
      <c r="B640" s="72" t="s">
        <v>161</v>
      </c>
      <c r="C640" s="149">
        <v>11</v>
      </c>
      <c r="D640" s="74" t="s">
        <v>149</v>
      </c>
      <c r="E640" s="50" t="s">
        <v>489</v>
      </c>
      <c r="F640" s="64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  <c r="AA640" s="60"/>
      <c r="AB640" s="60"/>
    </row>
    <row r="641" spans="1:28" s="47" customFormat="1" ht="15.75" x14ac:dyDescent="0.25">
      <c r="A641" s="48">
        <v>254</v>
      </c>
      <c r="B641" s="72" t="s">
        <v>205</v>
      </c>
      <c r="C641" s="127">
        <v>7.3</v>
      </c>
      <c r="D641" s="74" t="s">
        <v>84</v>
      </c>
      <c r="E641" s="50" t="s">
        <v>489</v>
      </c>
      <c r="F641" s="64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  <c r="AA641" s="60"/>
      <c r="AB641" s="60"/>
    </row>
    <row r="642" spans="1:28" s="47" customFormat="1" ht="15.75" x14ac:dyDescent="0.25">
      <c r="A642" s="48">
        <v>255</v>
      </c>
      <c r="B642" s="72" t="s">
        <v>206</v>
      </c>
      <c r="C642" s="127">
        <v>9.3051399999999997</v>
      </c>
      <c r="D642" s="74" t="s">
        <v>84</v>
      </c>
      <c r="E642" s="50" t="s">
        <v>489</v>
      </c>
      <c r="F642" s="64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  <c r="AA642" s="60"/>
      <c r="AB642" s="60"/>
    </row>
    <row r="643" spans="1:28" s="47" customFormat="1" ht="15.75" x14ac:dyDescent="0.25">
      <c r="A643" s="48">
        <v>256</v>
      </c>
      <c r="B643" s="72" t="s">
        <v>207</v>
      </c>
      <c r="C643" s="127">
        <v>4.9010999999999996</v>
      </c>
      <c r="D643" s="74" t="s">
        <v>84</v>
      </c>
      <c r="E643" s="50" t="s">
        <v>489</v>
      </c>
      <c r="F643" s="64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  <c r="AA643" s="60"/>
      <c r="AB643" s="60"/>
    </row>
    <row r="644" spans="1:28" s="47" customFormat="1" ht="15.75" x14ac:dyDescent="0.25">
      <c r="A644" s="48">
        <v>257</v>
      </c>
      <c r="B644" s="72" t="s">
        <v>208</v>
      </c>
      <c r="C644" s="127">
        <v>9.36</v>
      </c>
      <c r="D644" s="74" t="s">
        <v>84</v>
      </c>
      <c r="E644" s="50" t="s">
        <v>489</v>
      </c>
      <c r="F644" s="64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  <c r="AA644" s="60"/>
      <c r="AB644" s="60"/>
    </row>
    <row r="645" spans="1:28" s="47" customFormat="1" ht="21.75" customHeight="1" x14ac:dyDescent="0.25">
      <c r="A645" s="48">
        <v>258</v>
      </c>
      <c r="B645" s="72" t="s">
        <v>209</v>
      </c>
      <c r="C645" s="149">
        <f>5.78178-2</f>
        <v>3.7817800000000004</v>
      </c>
      <c r="D645" s="74" t="s">
        <v>84</v>
      </c>
      <c r="E645" s="50" t="s">
        <v>489</v>
      </c>
      <c r="F645" s="64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  <c r="AA645" s="60"/>
      <c r="AB645" s="60"/>
    </row>
    <row r="646" spans="1:28" s="47" customFormat="1" ht="23.25" customHeight="1" x14ac:dyDescent="0.25">
      <c r="A646" s="48">
        <v>259</v>
      </c>
      <c r="B646" s="72" t="s">
        <v>210</v>
      </c>
      <c r="C646" s="127">
        <v>5.78</v>
      </c>
      <c r="D646" s="74" t="s">
        <v>84</v>
      </c>
      <c r="E646" s="50" t="s">
        <v>489</v>
      </c>
      <c r="F646" s="64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  <c r="AA646" s="60"/>
      <c r="AB646" s="60"/>
    </row>
    <row r="647" spans="1:28" s="47" customFormat="1" ht="15.75" x14ac:dyDescent="0.25">
      <c r="A647" s="48">
        <v>260</v>
      </c>
      <c r="B647" s="72" t="s">
        <v>211</v>
      </c>
      <c r="C647" s="127">
        <v>3.5</v>
      </c>
      <c r="D647" s="74" t="s">
        <v>84</v>
      </c>
      <c r="E647" s="50" t="s">
        <v>489</v>
      </c>
      <c r="F647" s="64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  <c r="AA647" s="60"/>
      <c r="AB647" s="60"/>
    </row>
    <row r="648" spans="1:28" s="47" customFormat="1" ht="19.5" customHeight="1" x14ac:dyDescent="0.25">
      <c r="A648" s="48">
        <v>261</v>
      </c>
      <c r="B648" s="72" t="s">
        <v>212</v>
      </c>
      <c r="C648" s="127">
        <v>4.6585900000000002</v>
      </c>
      <c r="D648" s="74" t="s">
        <v>84</v>
      </c>
      <c r="E648" s="50" t="s">
        <v>489</v>
      </c>
      <c r="F648" s="64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  <c r="AA648" s="60"/>
      <c r="AB648" s="60"/>
    </row>
    <row r="649" spans="1:28" s="47" customFormat="1" ht="21.75" customHeight="1" x14ac:dyDescent="0.25">
      <c r="A649" s="48">
        <v>262</v>
      </c>
      <c r="B649" s="72" t="s">
        <v>213</v>
      </c>
      <c r="C649" s="127">
        <v>12.8</v>
      </c>
      <c r="D649" s="74" t="s">
        <v>84</v>
      </c>
      <c r="E649" s="50" t="s">
        <v>489</v>
      </c>
      <c r="F649" s="64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  <c r="AA649" s="60"/>
      <c r="AB649" s="60"/>
    </row>
    <row r="650" spans="1:28" s="47" customFormat="1" ht="15.75" x14ac:dyDescent="0.25">
      <c r="A650" s="48">
        <v>263</v>
      </c>
      <c r="B650" s="72" t="s">
        <v>215</v>
      </c>
      <c r="C650" s="127">
        <f>8.05315-1</f>
        <v>7.0531500000000005</v>
      </c>
      <c r="D650" s="74" t="s">
        <v>84</v>
      </c>
      <c r="E650" s="50" t="s">
        <v>489</v>
      </c>
      <c r="F650" s="64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  <c r="AA650" s="60"/>
      <c r="AB650" s="60"/>
    </row>
    <row r="651" spans="1:28" s="47" customFormat="1" ht="15.75" x14ac:dyDescent="0.25">
      <c r="A651" s="48">
        <v>264</v>
      </c>
      <c r="B651" s="72" t="s">
        <v>216</v>
      </c>
      <c r="C651" s="127">
        <v>4</v>
      </c>
      <c r="D651" s="74" t="s">
        <v>84</v>
      </c>
      <c r="E651" s="50" t="s">
        <v>489</v>
      </c>
      <c r="F651" s="64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  <c r="AA651" s="60"/>
      <c r="AB651" s="60"/>
    </row>
    <row r="652" spans="1:28" s="47" customFormat="1" ht="21" customHeight="1" x14ac:dyDescent="0.25">
      <c r="A652" s="48">
        <v>265</v>
      </c>
      <c r="B652" s="72" t="s">
        <v>218</v>
      </c>
      <c r="C652" s="127">
        <f>3.73281-0.5</f>
        <v>3.2328100000000002</v>
      </c>
      <c r="D652" s="74" t="s">
        <v>84</v>
      </c>
      <c r="E652" s="50" t="s">
        <v>489</v>
      </c>
      <c r="F652" s="64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  <c r="AA652" s="60"/>
      <c r="AB652" s="60"/>
    </row>
    <row r="653" spans="1:28" s="47" customFormat="1" ht="15.75" x14ac:dyDescent="0.25">
      <c r="A653" s="48">
        <v>266</v>
      </c>
      <c r="B653" s="72" t="s">
        <v>220</v>
      </c>
      <c r="C653" s="127">
        <v>4.7</v>
      </c>
      <c r="D653" s="74" t="s">
        <v>84</v>
      </c>
      <c r="E653" s="50" t="s">
        <v>489</v>
      </c>
      <c r="F653" s="64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  <c r="AA653" s="60"/>
      <c r="AB653" s="60"/>
    </row>
    <row r="654" spans="1:28" s="47" customFormat="1" ht="15.75" x14ac:dyDescent="0.25">
      <c r="A654" s="48">
        <v>267</v>
      </c>
      <c r="B654" s="72" t="s">
        <v>221</v>
      </c>
      <c r="C654" s="127">
        <f>6.60834-4</f>
        <v>2.6083400000000001</v>
      </c>
      <c r="D654" s="74" t="s">
        <v>84</v>
      </c>
      <c r="E654" s="50" t="s">
        <v>489</v>
      </c>
      <c r="F654" s="64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  <c r="AA654" s="60"/>
      <c r="AB654" s="60"/>
    </row>
    <row r="655" spans="1:28" s="47" customFormat="1" ht="15.75" x14ac:dyDescent="0.25">
      <c r="A655" s="48">
        <v>268</v>
      </c>
      <c r="B655" s="72" t="s">
        <v>222</v>
      </c>
      <c r="C655" s="127">
        <v>1</v>
      </c>
      <c r="D655" s="74" t="s">
        <v>84</v>
      </c>
      <c r="E655" s="50" t="s">
        <v>489</v>
      </c>
      <c r="F655" s="64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  <c r="AA655" s="60"/>
      <c r="AB655" s="60"/>
    </row>
    <row r="656" spans="1:28" s="47" customFormat="1" ht="15.75" x14ac:dyDescent="0.25">
      <c r="A656" s="48">
        <v>269</v>
      </c>
      <c r="B656" s="72" t="s">
        <v>144</v>
      </c>
      <c r="C656" s="127">
        <v>4.7990000000000004</v>
      </c>
      <c r="D656" s="74" t="s">
        <v>84</v>
      </c>
      <c r="E656" s="50" t="s">
        <v>489</v>
      </c>
      <c r="F656" s="64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  <c r="AA656" s="60"/>
      <c r="AB656" s="60"/>
    </row>
    <row r="657" spans="1:28" s="47" customFormat="1" ht="15.75" x14ac:dyDescent="0.25">
      <c r="A657" s="48">
        <v>270</v>
      </c>
      <c r="B657" s="72" t="s">
        <v>223</v>
      </c>
      <c r="C657" s="127">
        <v>5.3605700000000001</v>
      </c>
      <c r="D657" s="74" t="s">
        <v>84</v>
      </c>
      <c r="E657" s="50" t="s">
        <v>489</v>
      </c>
      <c r="F657" s="64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  <c r="AA657" s="60"/>
      <c r="AB657" s="60"/>
    </row>
    <row r="658" spans="1:28" s="47" customFormat="1" ht="15.75" x14ac:dyDescent="0.25">
      <c r="A658" s="48">
        <v>271</v>
      </c>
      <c r="B658" s="72" t="s">
        <v>224</v>
      </c>
      <c r="C658" s="127">
        <v>7.9267899999999996</v>
      </c>
      <c r="D658" s="74" t="s">
        <v>84</v>
      </c>
      <c r="E658" s="50" t="s">
        <v>489</v>
      </c>
      <c r="F658" s="64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  <c r="AA658" s="60"/>
      <c r="AB658" s="60"/>
    </row>
    <row r="659" spans="1:28" s="47" customFormat="1" ht="15.75" x14ac:dyDescent="0.25">
      <c r="A659" s="48">
        <v>272</v>
      </c>
      <c r="B659" s="72" t="s">
        <v>929</v>
      </c>
      <c r="C659" s="127">
        <v>5.74</v>
      </c>
      <c r="D659" s="74" t="s">
        <v>84</v>
      </c>
      <c r="E659" s="50" t="s">
        <v>489</v>
      </c>
      <c r="F659" s="64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  <c r="AA659" s="60"/>
      <c r="AB659" s="60"/>
    </row>
    <row r="660" spans="1:28" s="111" customFormat="1" ht="15.75" x14ac:dyDescent="0.25">
      <c r="A660" s="89" t="s">
        <v>971</v>
      </c>
      <c r="B660" s="76" t="s">
        <v>964</v>
      </c>
      <c r="C660" s="81">
        <f>C661+C662+C663+C664+C665+C666+C667+C668+C669+C670+C671+C672+C673+C674+C675+C676+C677+C678+C679+C680+C681+C682+C683+C684+C685+C686+C687+C688+C689+C690+C691+C692+C693+C694+C695+C696+C697+C698+C699+C700+C701+C702+C703+C704+C705+C706+C707+C708+C709+C710+C711+C712+C713+C714+C715+C716+C717+C718+C719+C720+C721+C722+C723+C724+C725+C726+C727+C728+C729+C730+C731+C732+C733+C734+C735+C736+C737+C738+C739+C740+C741+C742+C743+C744+C745+C746+C747+C748+C749+C750+C751+C752+C753+C754+C755+C756+C757+C758+C759+C760+C761+C762+C763+C764+C765+C766+C767+C768+C769+C770+C771+C772+C773+C774+C775+C776+C777+C778+C779+C780+C781+C782+C783+C784+C785+C786+C787+C788+C789+C790+C791+C792+C793+C794+C795+C796+C797+C798+C799+C800+C801</f>
        <v>809.01444000000015</v>
      </c>
      <c r="D660" s="109"/>
      <c r="E660" s="104"/>
      <c r="F660" s="105"/>
      <c r="G660" s="110"/>
      <c r="H660" s="110"/>
      <c r="I660" s="110"/>
      <c r="J660" s="110"/>
      <c r="K660" s="110"/>
      <c r="L660" s="110"/>
      <c r="M660" s="110"/>
      <c r="N660" s="110"/>
      <c r="O660" s="110"/>
      <c r="P660" s="110"/>
      <c r="Q660" s="110"/>
      <c r="R660" s="110"/>
      <c r="S660" s="110"/>
      <c r="T660" s="110"/>
      <c r="U660" s="110"/>
      <c r="V660" s="110"/>
      <c r="W660" s="110"/>
      <c r="X660" s="110"/>
      <c r="Y660" s="110"/>
      <c r="Z660" s="110"/>
      <c r="AA660" s="110"/>
      <c r="AB660" s="110"/>
    </row>
    <row r="661" spans="1:28" s="41" customFormat="1" ht="15.75" x14ac:dyDescent="0.25">
      <c r="A661" s="48">
        <v>1</v>
      </c>
      <c r="B661" s="100" t="s">
        <v>763</v>
      </c>
      <c r="C661" s="127">
        <v>10.33</v>
      </c>
      <c r="D661" s="73" t="s">
        <v>563</v>
      </c>
      <c r="E661" s="50" t="s">
        <v>566</v>
      </c>
      <c r="F661" s="64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  <c r="AA661" s="61"/>
      <c r="AB661" s="61"/>
    </row>
    <row r="662" spans="1:28" s="43" customFormat="1" ht="15.75" x14ac:dyDescent="0.25">
      <c r="A662" s="155">
        <v>2</v>
      </c>
      <c r="B662" s="100" t="s">
        <v>764</v>
      </c>
      <c r="C662" s="127">
        <v>4.49</v>
      </c>
      <c r="D662" s="73" t="s">
        <v>563</v>
      </c>
      <c r="E662" s="156" t="s">
        <v>566</v>
      </c>
      <c r="F662" s="156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  <c r="AA662" s="58"/>
      <c r="AB662" s="58"/>
    </row>
    <row r="663" spans="1:28" s="41" customFormat="1" ht="31.5" x14ac:dyDescent="0.25">
      <c r="A663" s="48">
        <v>3</v>
      </c>
      <c r="B663" s="100" t="s">
        <v>765</v>
      </c>
      <c r="C663" s="127">
        <v>9.08</v>
      </c>
      <c r="D663" s="73" t="s">
        <v>563</v>
      </c>
      <c r="E663" s="50" t="s">
        <v>566</v>
      </c>
      <c r="F663" s="64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  <c r="AA663" s="61"/>
      <c r="AB663" s="61"/>
    </row>
    <row r="664" spans="1:28" s="41" customFormat="1" ht="15.75" x14ac:dyDescent="0.25">
      <c r="A664" s="48">
        <v>4</v>
      </c>
      <c r="B664" s="100" t="s">
        <v>13</v>
      </c>
      <c r="C664" s="127">
        <v>12.15</v>
      </c>
      <c r="D664" s="73" t="s">
        <v>563</v>
      </c>
      <c r="E664" s="50" t="s">
        <v>566</v>
      </c>
      <c r="F664" s="64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  <c r="AA664" s="61"/>
      <c r="AB664" s="61"/>
    </row>
    <row r="665" spans="1:28" s="41" customFormat="1" ht="15.75" x14ac:dyDescent="0.25">
      <c r="A665" s="48">
        <v>5</v>
      </c>
      <c r="B665" s="100" t="s">
        <v>766</v>
      </c>
      <c r="C665" s="127">
        <v>25.221</v>
      </c>
      <c r="D665" s="73" t="s">
        <v>563</v>
      </c>
      <c r="E665" s="50" t="s">
        <v>566</v>
      </c>
      <c r="F665" s="64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  <c r="AA665" s="61"/>
      <c r="AB665" s="61"/>
    </row>
    <row r="666" spans="1:28" s="43" customFormat="1" ht="15.75" x14ac:dyDescent="0.25">
      <c r="A666" s="155">
        <v>6</v>
      </c>
      <c r="B666" s="100" t="s">
        <v>767</v>
      </c>
      <c r="C666" s="127">
        <v>9.7940000000000005</v>
      </c>
      <c r="D666" s="73" t="s">
        <v>826</v>
      </c>
      <c r="E666" s="156" t="s">
        <v>566</v>
      </c>
      <c r="F666" s="156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  <c r="AA666" s="58"/>
      <c r="AB666" s="58"/>
    </row>
    <row r="667" spans="1:28" s="41" customFormat="1" ht="15.75" x14ac:dyDescent="0.25">
      <c r="A667" s="48">
        <v>7</v>
      </c>
      <c r="B667" s="100" t="s">
        <v>768</v>
      </c>
      <c r="C667" s="127">
        <v>8.4559999999999995</v>
      </c>
      <c r="D667" s="73" t="s">
        <v>827</v>
      </c>
      <c r="E667" s="50" t="s">
        <v>566</v>
      </c>
      <c r="F667" s="64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  <c r="AA667" s="61"/>
      <c r="AB667" s="61"/>
    </row>
    <row r="668" spans="1:28" s="41" customFormat="1" ht="15.75" x14ac:dyDescent="0.25">
      <c r="A668" s="48">
        <v>8</v>
      </c>
      <c r="B668" s="100" t="s">
        <v>769</v>
      </c>
      <c r="C668" s="127">
        <v>3.5</v>
      </c>
      <c r="D668" s="73" t="s">
        <v>827</v>
      </c>
      <c r="E668" s="50" t="s">
        <v>566</v>
      </c>
      <c r="F668" s="64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  <c r="AA668" s="61"/>
      <c r="AB668" s="61"/>
    </row>
    <row r="669" spans="1:28" s="41" customFormat="1" ht="15.75" x14ac:dyDescent="0.25">
      <c r="A669" s="48">
        <v>9</v>
      </c>
      <c r="B669" s="100" t="s">
        <v>770</v>
      </c>
      <c r="C669" s="127">
        <v>11.5</v>
      </c>
      <c r="D669" s="73" t="s">
        <v>560</v>
      </c>
      <c r="E669" s="50" t="s">
        <v>566</v>
      </c>
      <c r="F669" s="64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  <c r="AA669" s="61"/>
      <c r="AB669" s="61"/>
    </row>
    <row r="670" spans="1:28" s="41" customFormat="1" ht="15.75" x14ac:dyDescent="0.25">
      <c r="A670" s="48">
        <v>10</v>
      </c>
      <c r="B670" s="100" t="s">
        <v>771</v>
      </c>
      <c r="C670" s="127">
        <v>22.54</v>
      </c>
      <c r="D670" s="73" t="s">
        <v>560</v>
      </c>
      <c r="E670" s="50" t="s">
        <v>566</v>
      </c>
      <c r="F670" s="64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  <c r="AA670" s="61"/>
      <c r="AB670" s="61"/>
    </row>
    <row r="671" spans="1:28" s="41" customFormat="1" ht="15.75" x14ac:dyDescent="0.25">
      <c r="A671" s="48">
        <v>11</v>
      </c>
      <c r="B671" s="100" t="s">
        <v>497</v>
      </c>
      <c r="C671" s="127">
        <v>26.2</v>
      </c>
      <c r="D671" s="73" t="s">
        <v>560</v>
      </c>
      <c r="E671" s="50" t="s">
        <v>566</v>
      </c>
      <c r="F671" s="64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  <c r="AA671" s="61"/>
      <c r="AB671" s="61"/>
    </row>
    <row r="672" spans="1:28" s="41" customFormat="1" ht="15.75" x14ac:dyDescent="0.25">
      <c r="A672" s="48">
        <v>12</v>
      </c>
      <c r="B672" s="100" t="s">
        <v>490</v>
      </c>
      <c r="C672" s="127">
        <v>12.3</v>
      </c>
      <c r="D672" s="73" t="s">
        <v>560</v>
      </c>
      <c r="E672" s="50" t="s">
        <v>566</v>
      </c>
      <c r="F672" s="64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  <c r="AA672" s="61"/>
      <c r="AB672" s="61"/>
    </row>
    <row r="673" spans="1:28" s="41" customFormat="1" ht="15.75" x14ac:dyDescent="0.25">
      <c r="A673" s="48">
        <v>13</v>
      </c>
      <c r="B673" s="100" t="s">
        <v>772</v>
      </c>
      <c r="C673" s="127">
        <v>11.7</v>
      </c>
      <c r="D673" s="73" t="s">
        <v>560</v>
      </c>
      <c r="E673" s="50" t="s">
        <v>566</v>
      </c>
      <c r="F673" s="64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  <c r="AA673" s="61"/>
      <c r="AB673" s="61"/>
    </row>
    <row r="674" spans="1:28" s="41" customFormat="1" ht="15.75" x14ac:dyDescent="0.25">
      <c r="A674" s="48">
        <v>14</v>
      </c>
      <c r="B674" s="100" t="s">
        <v>491</v>
      </c>
      <c r="C674" s="127">
        <v>8</v>
      </c>
      <c r="D674" s="73" t="s">
        <v>560</v>
      </c>
      <c r="E674" s="50" t="s">
        <v>566</v>
      </c>
      <c r="F674" s="64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  <c r="AA674" s="61"/>
      <c r="AB674" s="61"/>
    </row>
    <row r="675" spans="1:28" s="41" customFormat="1" ht="15.75" x14ac:dyDescent="0.25">
      <c r="A675" s="48">
        <v>15</v>
      </c>
      <c r="B675" s="100" t="s">
        <v>773</v>
      </c>
      <c r="C675" s="127">
        <v>7.3</v>
      </c>
      <c r="D675" s="73" t="s">
        <v>560</v>
      </c>
      <c r="E675" s="50" t="s">
        <v>566</v>
      </c>
      <c r="F675" s="64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  <c r="AA675" s="61"/>
      <c r="AB675" s="61"/>
    </row>
    <row r="676" spans="1:28" s="43" customFormat="1" ht="15.75" x14ac:dyDescent="0.25">
      <c r="A676" s="155">
        <v>16</v>
      </c>
      <c r="B676" s="100" t="s">
        <v>774</v>
      </c>
      <c r="C676" s="127">
        <v>1.2</v>
      </c>
      <c r="D676" s="73" t="s">
        <v>560</v>
      </c>
      <c r="E676" s="156" t="s">
        <v>566</v>
      </c>
      <c r="F676" s="156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  <c r="AA676" s="58"/>
      <c r="AB676" s="58"/>
    </row>
    <row r="677" spans="1:28" s="41" customFormat="1" ht="15.75" x14ac:dyDescent="0.25">
      <c r="A677" s="48">
        <v>17</v>
      </c>
      <c r="B677" s="100" t="s">
        <v>527</v>
      </c>
      <c r="C677" s="127">
        <v>2.13</v>
      </c>
      <c r="D677" s="73" t="s">
        <v>828</v>
      </c>
      <c r="E677" s="50" t="s">
        <v>566</v>
      </c>
      <c r="F677" s="64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  <c r="AA677" s="61"/>
      <c r="AB677" s="61"/>
    </row>
    <row r="678" spans="1:28" s="41" customFormat="1" ht="15.75" x14ac:dyDescent="0.25">
      <c r="A678" s="48">
        <v>18</v>
      </c>
      <c r="B678" s="100" t="s">
        <v>526</v>
      </c>
      <c r="C678" s="127">
        <v>1.6</v>
      </c>
      <c r="D678" s="73" t="s">
        <v>828</v>
      </c>
      <c r="E678" s="50" t="s">
        <v>566</v>
      </c>
      <c r="F678" s="64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  <c r="AA678" s="61"/>
      <c r="AB678" s="61"/>
    </row>
    <row r="679" spans="1:28" s="41" customFormat="1" ht="15.75" x14ac:dyDescent="0.25">
      <c r="A679" s="48">
        <v>19</v>
      </c>
      <c r="B679" s="100" t="s">
        <v>523</v>
      </c>
      <c r="C679" s="127">
        <v>0.9</v>
      </c>
      <c r="D679" s="73" t="s">
        <v>828</v>
      </c>
      <c r="E679" s="50" t="s">
        <v>566</v>
      </c>
      <c r="F679" s="64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  <c r="AA679" s="61"/>
      <c r="AB679" s="61"/>
    </row>
    <row r="680" spans="1:28" s="41" customFormat="1" ht="15.75" x14ac:dyDescent="0.25">
      <c r="A680" s="48">
        <v>20</v>
      </c>
      <c r="B680" s="100" t="s">
        <v>525</v>
      </c>
      <c r="C680" s="127">
        <v>1.38</v>
      </c>
      <c r="D680" s="73" t="s">
        <v>828</v>
      </c>
      <c r="E680" s="50" t="s">
        <v>566</v>
      </c>
      <c r="F680" s="64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  <c r="AA680" s="61"/>
      <c r="AB680" s="61"/>
    </row>
    <row r="681" spans="1:28" s="41" customFormat="1" ht="15.75" x14ac:dyDescent="0.25">
      <c r="A681" s="48">
        <v>21</v>
      </c>
      <c r="B681" s="100" t="s">
        <v>775</v>
      </c>
      <c r="C681" s="127">
        <v>3.93</v>
      </c>
      <c r="D681" s="73" t="s">
        <v>828</v>
      </c>
      <c r="E681" s="50" t="s">
        <v>566</v>
      </c>
      <c r="F681" s="64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  <c r="AA681" s="61"/>
      <c r="AB681" s="61"/>
    </row>
    <row r="682" spans="1:28" s="41" customFormat="1" ht="15.75" x14ac:dyDescent="0.25">
      <c r="A682" s="48">
        <v>22</v>
      </c>
      <c r="B682" s="100" t="s">
        <v>776</v>
      </c>
      <c r="C682" s="127">
        <v>6.1</v>
      </c>
      <c r="D682" s="73" t="s">
        <v>828</v>
      </c>
      <c r="E682" s="50" t="s">
        <v>566</v>
      </c>
      <c r="F682" s="64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  <c r="AA682" s="61"/>
      <c r="AB682" s="61"/>
    </row>
    <row r="683" spans="1:28" s="41" customFormat="1" ht="15.75" x14ac:dyDescent="0.25">
      <c r="A683" s="48">
        <v>23</v>
      </c>
      <c r="B683" s="100" t="s">
        <v>520</v>
      </c>
      <c r="C683" s="127">
        <v>0.81</v>
      </c>
      <c r="D683" s="73" t="s">
        <v>828</v>
      </c>
      <c r="E683" s="50" t="s">
        <v>566</v>
      </c>
      <c r="F683" s="64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  <c r="AA683" s="61"/>
      <c r="AB683" s="61"/>
    </row>
    <row r="684" spans="1:28" s="41" customFormat="1" ht="15.75" x14ac:dyDescent="0.25">
      <c r="A684" s="48">
        <v>24</v>
      </c>
      <c r="B684" s="100" t="s">
        <v>529</v>
      </c>
      <c r="C684" s="127">
        <v>5.9</v>
      </c>
      <c r="D684" s="73" t="s">
        <v>828</v>
      </c>
      <c r="E684" s="50" t="s">
        <v>566</v>
      </c>
      <c r="F684" s="64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  <c r="AA684" s="61"/>
      <c r="AB684" s="61"/>
    </row>
    <row r="685" spans="1:28" s="41" customFormat="1" ht="15.75" x14ac:dyDescent="0.25">
      <c r="A685" s="48">
        <v>25</v>
      </c>
      <c r="B685" s="100" t="s">
        <v>522</v>
      </c>
      <c r="C685" s="127">
        <v>0.81</v>
      </c>
      <c r="D685" s="73" t="s">
        <v>828</v>
      </c>
      <c r="E685" s="50" t="s">
        <v>566</v>
      </c>
      <c r="F685" s="64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  <c r="AA685" s="61"/>
      <c r="AB685" s="61"/>
    </row>
    <row r="686" spans="1:28" s="41" customFormat="1" ht="15.75" x14ac:dyDescent="0.25">
      <c r="A686" s="48">
        <v>26</v>
      </c>
      <c r="B686" s="100" t="s">
        <v>524</v>
      </c>
      <c r="C686" s="127">
        <v>0.85</v>
      </c>
      <c r="D686" s="73" t="s">
        <v>828</v>
      </c>
      <c r="E686" s="50" t="s">
        <v>566</v>
      </c>
      <c r="F686" s="64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  <c r="AA686" s="61"/>
      <c r="AB686" s="61"/>
    </row>
    <row r="687" spans="1:28" s="41" customFormat="1" ht="15.75" x14ac:dyDescent="0.25">
      <c r="A687" s="48">
        <v>27</v>
      </c>
      <c r="B687" s="100" t="s">
        <v>518</v>
      </c>
      <c r="C687" s="127">
        <v>3.23</v>
      </c>
      <c r="D687" s="73" t="s">
        <v>828</v>
      </c>
      <c r="E687" s="50" t="s">
        <v>566</v>
      </c>
      <c r="F687" s="64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  <c r="AA687" s="61"/>
      <c r="AB687" s="61"/>
    </row>
    <row r="688" spans="1:28" s="41" customFormat="1" ht="15.75" x14ac:dyDescent="0.25">
      <c r="A688" s="48">
        <v>28</v>
      </c>
      <c r="B688" s="100" t="s">
        <v>777</v>
      </c>
      <c r="C688" s="127">
        <v>1.3</v>
      </c>
      <c r="D688" s="73" t="s">
        <v>828</v>
      </c>
      <c r="E688" s="50" t="s">
        <v>566</v>
      </c>
      <c r="F688" s="64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  <c r="AA688" s="61"/>
      <c r="AB688" s="61"/>
    </row>
    <row r="689" spans="1:28" s="41" customFormat="1" ht="15.75" x14ac:dyDescent="0.25">
      <c r="A689" s="48">
        <v>29</v>
      </c>
      <c r="B689" s="100" t="s">
        <v>521</v>
      </c>
      <c r="C689" s="127">
        <v>0.83</v>
      </c>
      <c r="D689" s="73" t="s">
        <v>828</v>
      </c>
      <c r="E689" s="50" t="s">
        <v>566</v>
      </c>
      <c r="F689" s="64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  <c r="AA689" s="61"/>
      <c r="AB689" s="61"/>
    </row>
    <row r="690" spans="1:28" s="41" customFormat="1" ht="15.75" x14ac:dyDescent="0.25">
      <c r="A690" s="48">
        <v>30</v>
      </c>
      <c r="B690" s="100" t="s">
        <v>528</v>
      </c>
      <c r="C690" s="127">
        <v>3.79</v>
      </c>
      <c r="D690" s="73" t="s">
        <v>828</v>
      </c>
      <c r="E690" s="50" t="s">
        <v>566</v>
      </c>
      <c r="F690" s="64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  <c r="AA690" s="61"/>
      <c r="AB690" s="61"/>
    </row>
    <row r="691" spans="1:28" s="41" customFormat="1" ht="15.75" x14ac:dyDescent="0.25">
      <c r="A691" s="48">
        <v>31</v>
      </c>
      <c r="B691" s="100" t="s">
        <v>778</v>
      </c>
      <c r="C691" s="127">
        <v>1.18746</v>
      </c>
      <c r="D691" s="73" t="s">
        <v>564</v>
      </c>
      <c r="E691" s="50" t="s">
        <v>566</v>
      </c>
      <c r="F691" s="64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  <c r="AA691" s="61"/>
      <c r="AB691" s="61"/>
    </row>
    <row r="692" spans="1:28" s="41" customFormat="1" ht="15.75" x14ac:dyDescent="0.25">
      <c r="A692" s="48">
        <v>32</v>
      </c>
      <c r="B692" s="100" t="s">
        <v>779</v>
      </c>
      <c r="C692" s="127">
        <v>8.2892399999999995</v>
      </c>
      <c r="D692" s="73" t="s">
        <v>564</v>
      </c>
      <c r="E692" s="50" t="s">
        <v>566</v>
      </c>
      <c r="F692" s="64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  <c r="AA692" s="61"/>
      <c r="AB692" s="61"/>
    </row>
    <row r="693" spans="1:28" s="41" customFormat="1" ht="15.75" x14ac:dyDescent="0.25">
      <c r="A693" s="48">
        <v>33</v>
      </c>
      <c r="B693" s="100" t="s">
        <v>780</v>
      </c>
      <c r="C693" s="127">
        <v>2.7175500000000001</v>
      </c>
      <c r="D693" s="73" t="s">
        <v>564</v>
      </c>
      <c r="E693" s="50" t="s">
        <v>566</v>
      </c>
      <c r="F693" s="64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  <c r="AA693" s="61"/>
      <c r="AB693" s="61"/>
    </row>
    <row r="694" spans="1:28" s="41" customFormat="1" ht="15.75" x14ac:dyDescent="0.25">
      <c r="A694" s="48">
        <v>34</v>
      </c>
      <c r="B694" s="100" t="s">
        <v>535</v>
      </c>
      <c r="C694" s="127">
        <v>14.96895</v>
      </c>
      <c r="D694" s="73" t="s">
        <v>564</v>
      </c>
      <c r="E694" s="50" t="s">
        <v>566</v>
      </c>
      <c r="F694" s="64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  <c r="AA694" s="61"/>
      <c r="AB694" s="61"/>
    </row>
    <row r="695" spans="1:28" s="41" customFormat="1" ht="15.75" x14ac:dyDescent="0.25">
      <c r="A695" s="48">
        <v>35</v>
      </c>
      <c r="B695" s="100" t="s">
        <v>537</v>
      </c>
      <c r="C695" s="127">
        <v>1</v>
      </c>
      <c r="D695" s="73" t="s">
        <v>564</v>
      </c>
      <c r="E695" s="50" t="s">
        <v>566</v>
      </c>
      <c r="F695" s="64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  <c r="AA695" s="61"/>
      <c r="AB695" s="61"/>
    </row>
    <row r="696" spans="1:28" s="41" customFormat="1" ht="15.75" x14ac:dyDescent="0.25">
      <c r="A696" s="48">
        <v>36</v>
      </c>
      <c r="B696" s="100" t="s">
        <v>530</v>
      </c>
      <c r="C696" s="127">
        <v>2</v>
      </c>
      <c r="D696" s="73" t="s">
        <v>564</v>
      </c>
      <c r="E696" s="50" t="s">
        <v>566</v>
      </c>
      <c r="F696" s="64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  <c r="AA696" s="61"/>
      <c r="AB696" s="61"/>
    </row>
    <row r="697" spans="1:28" s="41" customFormat="1" ht="15.75" x14ac:dyDescent="0.25">
      <c r="A697" s="48">
        <v>37</v>
      </c>
      <c r="B697" s="100" t="s">
        <v>781</v>
      </c>
      <c r="C697" s="127">
        <f>17.25703+5.86</f>
        <v>23.11703</v>
      </c>
      <c r="D697" s="73" t="s">
        <v>564</v>
      </c>
      <c r="E697" s="50" t="s">
        <v>566</v>
      </c>
      <c r="F697" s="64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  <c r="AA697" s="61"/>
      <c r="AB697" s="61"/>
    </row>
    <row r="698" spans="1:28" s="41" customFormat="1" ht="15.75" x14ac:dyDescent="0.25">
      <c r="A698" s="48">
        <v>38</v>
      </c>
      <c r="B698" s="100" t="s">
        <v>533</v>
      </c>
      <c r="C698" s="127">
        <v>3.0765899999999999</v>
      </c>
      <c r="D698" s="73" t="s">
        <v>564</v>
      </c>
      <c r="E698" s="50" t="s">
        <v>566</v>
      </c>
      <c r="F698" s="64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  <c r="AA698" s="61"/>
      <c r="AB698" s="61"/>
    </row>
    <row r="699" spans="1:28" s="41" customFormat="1" ht="15.75" x14ac:dyDescent="0.25">
      <c r="A699" s="48">
        <v>39</v>
      </c>
      <c r="B699" s="100" t="s">
        <v>532</v>
      </c>
      <c r="C699" s="127">
        <v>2.8857699999999999</v>
      </c>
      <c r="D699" s="73" t="s">
        <v>564</v>
      </c>
      <c r="E699" s="50" t="s">
        <v>566</v>
      </c>
      <c r="F699" s="64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  <c r="AA699" s="61"/>
      <c r="AB699" s="61"/>
    </row>
    <row r="700" spans="1:28" s="41" customFormat="1" ht="15.75" x14ac:dyDescent="0.25">
      <c r="A700" s="48">
        <v>40</v>
      </c>
      <c r="B700" s="100" t="s">
        <v>531</v>
      </c>
      <c r="C700" s="127">
        <f>1.17504+7.79</f>
        <v>8.9650400000000001</v>
      </c>
      <c r="D700" s="73" t="s">
        <v>564</v>
      </c>
      <c r="E700" s="50" t="s">
        <v>566</v>
      </c>
      <c r="F700" s="64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  <c r="AA700" s="61"/>
      <c r="AB700" s="61"/>
    </row>
    <row r="701" spans="1:28" s="41" customFormat="1" ht="15.75" x14ac:dyDescent="0.25">
      <c r="A701" s="48">
        <v>41</v>
      </c>
      <c r="B701" s="100" t="s">
        <v>782</v>
      </c>
      <c r="C701" s="127">
        <v>8.7829999999999995</v>
      </c>
      <c r="D701" s="73" t="s">
        <v>564</v>
      </c>
      <c r="E701" s="50" t="s">
        <v>566</v>
      </c>
      <c r="F701" s="64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  <c r="AA701" s="61"/>
      <c r="AB701" s="61"/>
    </row>
    <row r="702" spans="1:28" s="41" customFormat="1" ht="31.5" x14ac:dyDescent="0.25">
      <c r="A702" s="48">
        <v>42</v>
      </c>
      <c r="B702" s="100" t="s">
        <v>783</v>
      </c>
      <c r="C702" s="127">
        <v>1.94415</v>
      </c>
      <c r="D702" s="73" t="s">
        <v>564</v>
      </c>
      <c r="E702" s="50" t="s">
        <v>566</v>
      </c>
      <c r="F702" s="64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  <c r="AA702" s="61"/>
      <c r="AB702" s="61"/>
    </row>
    <row r="703" spans="1:28" s="41" customFormat="1" ht="15.75" x14ac:dyDescent="0.25">
      <c r="A703" s="48">
        <v>43</v>
      </c>
      <c r="B703" s="100" t="s">
        <v>39</v>
      </c>
      <c r="C703" s="127">
        <v>1.8186899999999999</v>
      </c>
      <c r="D703" s="73" t="s">
        <v>564</v>
      </c>
      <c r="E703" s="50" t="s">
        <v>566</v>
      </c>
      <c r="F703" s="64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  <c r="AA703" s="61"/>
      <c r="AB703" s="61"/>
    </row>
    <row r="704" spans="1:28" s="41" customFormat="1" ht="15.75" x14ac:dyDescent="0.25">
      <c r="A704" s="48">
        <v>44</v>
      </c>
      <c r="B704" s="100" t="s">
        <v>534</v>
      </c>
      <c r="C704" s="127">
        <v>2.86</v>
      </c>
      <c r="D704" s="73" t="s">
        <v>564</v>
      </c>
      <c r="E704" s="50" t="s">
        <v>566</v>
      </c>
      <c r="F704" s="64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  <c r="AA704" s="61"/>
      <c r="AB704" s="61"/>
    </row>
    <row r="705" spans="1:28" s="41" customFormat="1" ht="15.75" x14ac:dyDescent="0.25">
      <c r="A705" s="48">
        <v>45</v>
      </c>
      <c r="B705" s="100" t="s">
        <v>536</v>
      </c>
      <c r="C705" s="127">
        <v>11.54</v>
      </c>
      <c r="D705" s="73" t="s">
        <v>564</v>
      </c>
      <c r="E705" s="50" t="s">
        <v>566</v>
      </c>
      <c r="F705" s="64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  <c r="AA705" s="61"/>
      <c r="AB705" s="61"/>
    </row>
    <row r="706" spans="1:28" s="41" customFormat="1" ht="15.75" x14ac:dyDescent="0.25">
      <c r="A706" s="48">
        <v>46</v>
      </c>
      <c r="B706" s="100" t="s">
        <v>538</v>
      </c>
      <c r="C706" s="127">
        <f>5.65226+2.81071</f>
        <v>8.4629700000000003</v>
      </c>
      <c r="D706" s="73" t="s">
        <v>564</v>
      </c>
      <c r="E706" s="50" t="s">
        <v>566</v>
      </c>
      <c r="F706" s="64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  <c r="AA706" s="61"/>
      <c r="AB706" s="61"/>
    </row>
    <row r="707" spans="1:28" s="41" customFormat="1" ht="15.75" x14ac:dyDescent="0.25">
      <c r="A707" s="48">
        <v>47</v>
      </c>
      <c r="B707" s="100" t="s">
        <v>784</v>
      </c>
      <c r="C707" s="127">
        <v>6.07</v>
      </c>
      <c r="D707" s="73" t="s">
        <v>564</v>
      </c>
      <c r="E707" s="50" t="s">
        <v>566</v>
      </c>
      <c r="F707" s="64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  <c r="AA707" s="61"/>
      <c r="AB707" s="61"/>
    </row>
    <row r="708" spans="1:28" s="41" customFormat="1" ht="15.75" x14ac:dyDescent="0.25">
      <c r="A708" s="48">
        <v>48</v>
      </c>
      <c r="B708" s="100" t="s">
        <v>785</v>
      </c>
      <c r="C708" s="127">
        <v>0.93</v>
      </c>
      <c r="D708" s="73" t="s">
        <v>564</v>
      </c>
      <c r="E708" s="50" t="s">
        <v>566</v>
      </c>
      <c r="F708" s="64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  <c r="AA708" s="61"/>
      <c r="AB708" s="61"/>
    </row>
    <row r="709" spans="1:28" s="43" customFormat="1" ht="15.75" x14ac:dyDescent="0.25">
      <c r="A709" s="155">
        <v>49</v>
      </c>
      <c r="B709" s="100" t="s">
        <v>496</v>
      </c>
      <c r="C709" s="127">
        <v>10.3</v>
      </c>
      <c r="D709" s="73" t="s">
        <v>561</v>
      </c>
      <c r="E709" s="156" t="s">
        <v>566</v>
      </c>
      <c r="F709" s="156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  <c r="AA709" s="58"/>
      <c r="AB709" s="58"/>
    </row>
    <row r="710" spans="1:28" s="43" customFormat="1" ht="31.5" x14ac:dyDescent="0.25">
      <c r="A710" s="155">
        <v>50</v>
      </c>
      <c r="B710" s="100" t="s">
        <v>786</v>
      </c>
      <c r="C710" s="127">
        <v>7.1</v>
      </c>
      <c r="D710" s="73" t="s">
        <v>561</v>
      </c>
      <c r="E710" s="156" t="s">
        <v>566</v>
      </c>
      <c r="F710" s="156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  <c r="AA710" s="58"/>
      <c r="AB710" s="58"/>
    </row>
    <row r="711" spans="1:28" s="41" customFormat="1" ht="15.75" x14ac:dyDescent="0.25">
      <c r="A711" s="48">
        <v>51</v>
      </c>
      <c r="B711" s="100" t="s">
        <v>502</v>
      </c>
      <c r="C711" s="127">
        <v>2.77</v>
      </c>
      <c r="D711" s="73" t="s">
        <v>561</v>
      </c>
      <c r="E711" s="50" t="s">
        <v>566</v>
      </c>
      <c r="F711" s="64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  <c r="AA711" s="61"/>
      <c r="AB711" s="61"/>
    </row>
    <row r="712" spans="1:28" s="41" customFormat="1" ht="15.75" x14ac:dyDescent="0.25">
      <c r="A712" s="48">
        <v>52</v>
      </c>
      <c r="B712" s="100" t="s">
        <v>632</v>
      </c>
      <c r="C712" s="127">
        <v>1.43</v>
      </c>
      <c r="D712" s="73" t="s">
        <v>561</v>
      </c>
      <c r="E712" s="50" t="s">
        <v>566</v>
      </c>
      <c r="F712" s="64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  <c r="AA712" s="61"/>
      <c r="AB712" s="61"/>
    </row>
    <row r="713" spans="1:28" s="43" customFormat="1" ht="15.75" x14ac:dyDescent="0.25">
      <c r="A713" s="155">
        <v>53</v>
      </c>
      <c r="B713" s="100" t="s">
        <v>492</v>
      </c>
      <c r="C713" s="127">
        <v>6.9</v>
      </c>
      <c r="D713" s="73" t="s">
        <v>561</v>
      </c>
      <c r="E713" s="156" t="s">
        <v>566</v>
      </c>
      <c r="F713" s="156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  <c r="AA713" s="58"/>
      <c r="AB713" s="58"/>
    </row>
    <row r="714" spans="1:28" s="43" customFormat="1" ht="15.75" x14ac:dyDescent="0.25">
      <c r="A714" s="155">
        <v>54</v>
      </c>
      <c r="B714" s="100" t="s">
        <v>513</v>
      </c>
      <c r="C714" s="127">
        <v>7.4</v>
      </c>
      <c r="D714" s="73" t="s">
        <v>561</v>
      </c>
      <c r="E714" s="156" t="s">
        <v>566</v>
      </c>
      <c r="F714" s="156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  <c r="AA714" s="58"/>
      <c r="AB714" s="58"/>
    </row>
    <row r="715" spans="1:28" s="43" customFormat="1" ht="15.75" x14ac:dyDescent="0.25">
      <c r="A715" s="155">
        <v>55</v>
      </c>
      <c r="B715" s="100" t="s">
        <v>787</v>
      </c>
      <c r="C715" s="127">
        <v>4</v>
      </c>
      <c r="D715" s="73" t="s">
        <v>561</v>
      </c>
      <c r="E715" s="156" t="s">
        <v>566</v>
      </c>
      <c r="F715" s="156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  <c r="AA715" s="58"/>
      <c r="AB715" s="58"/>
    </row>
    <row r="716" spans="1:28" s="43" customFormat="1" ht="31.5" x14ac:dyDescent="0.25">
      <c r="A716" s="155">
        <v>56</v>
      </c>
      <c r="B716" s="100" t="s">
        <v>788</v>
      </c>
      <c r="C716" s="127">
        <v>8</v>
      </c>
      <c r="D716" s="73" t="s">
        <v>561</v>
      </c>
      <c r="E716" s="156" t="s">
        <v>566</v>
      </c>
      <c r="F716" s="156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  <c r="AA716" s="58"/>
      <c r="AB716" s="58"/>
    </row>
    <row r="717" spans="1:28" s="43" customFormat="1" ht="31.5" x14ac:dyDescent="0.25">
      <c r="A717" s="155">
        <v>57</v>
      </c>
      <c r="B717" s="100" t="s">
        <v>789</v>
      </c>
      <c r="C717" s="127">
        <v>7.7</v>
      </c>
      <c r="D717" s="73" t="s">
        <v>561</v>
      </c>
      <c r="E717" s="156" t="s">
        <v>566</v>
      </c>
      <c r="F717" s="156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  <c r="AA717" s="58"/>
      <c r="AB717" s="58"/>
    </row>
    <row r="718" spans="1:28" s="43" customFormat="1" ht="31.5" x14ac:dyDescent="0.25">
      <c r="A718" s="155">
        <v>58</v>
      </c>
      <c r="B718" s="100" t="s">
        <v>790</v>
      </c>
      <c r="C718" s="127">
        <v>7.6</v>
      </c>
      <c r="D718" s="73" t="s">
        <v>561</v>
      </c>
      <c r="E718" s="156" t="s">
        <v>566</v>
      </c>
      <c r="F718" s="156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  <c r="AA718" s="58"/>
      <c r="AB718" s="58"/>
    </row>
    <row r="719" spans="1:28" s="41" customFormat="1" ht="15.75" x14ac:dyDescent="0.25">
      <c r="A719" s="48">
        <v>59</v>
      </c>
      <c r="B719" s="100" t="s">
        <v>791</v>
      </c>
      <c r="C719" s="127">
        <v>1.96</v>
      </c>
      <c r="D719" s="73" t="s">
        <v>561</v>
      </c>
      <c r="E719" s="50" t="s">
        <v>566</v>
      </c>
      <c r="F719" s="64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  <c r="AA719" s="61"/>
      <c r="AB719" s="61"/>
    </row>
    <row r="720" spans="1:28" s="41" customFormat="1" ht="31.5" x14ac:dyDescent="0.25">
      <c r="A720" s="48">
        <v>60</v>
      </c>
      <c r="B720" s="100" t="s">
        <v>792</v>
      </c>
      <c r="C720" s="127">
        <v>2.1800000000000002</v>
      </c>
      <c r="D720" s="73" t="s">
        <v>561</v>
      </c>
      <c r="E720" s="50" t="s">
        <v>566</v>
      </c>
      <c r="F720" s="64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  <c r="AA720" s="61"/>
      <c r="AB720" s="61"/>
    </row>
    <row r="721" spans="1:28" s="41" customFormat="1" ht="15.75" x14ac:dyDescent="0.25">
      <c r="A721" s="48">
        <v>61</v>
      </c>
      <c r="B721" s="100" t="s">
        <v>793</v>
      </c>
      <c r="C721" s="127">
        <v>4.0999999999999996</v>
      </c>
      <c r="D721" s="73" t="s">
        <v>561</v>
      </c>
      <c r="E721" s="50" t="s">
        <v>566</v>
      </c>
      <c r="F721" s="64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  <c r="AA721" s="61"/>
      <c r="AB721" s="61"/>
    </row>
    <row r="722" spans="1:28" s="43" customFormat="1" ht="15.75" x14ac:dyDescent="0.25">
      <c r="A722" s="155">
        <v>62</v>
      </c>
      <c r="B722" s="100" t="s">
        <v>794</v>
      </c>
      <c r="C722" s="127">
        <v>7.53</v>
      </c>
      <c r="D722" s="73" t="s">
        <v>561</v>
      </c>
      <c r="E722" s="156" t="s">
        <v>566</v>
      </c>
      <c r="F722" s="156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  <c r="AA722" s="58"/>
      <c r="AB722" s="58"/>
    </row>
    <row r="723" spans="1:28" s="41" customFormat="1" ht="15.75" x14ac:dyDescent="0.25">
      <c r="A723" s="48">
        <v>63</v>
      </c>
      <c r="B723" s="100" t="s">
        <v>498</v>
      </c>
      <c r="C723" s="127">
        <v>5</v>
      </c>
      <c r="D723" s="73" t="s">
        <v>561</v>
      </c>
      <c r="E723" s="50" t="s">
        <v>566</v>
      </c>
      <c r="F723" s="64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  <c r="AA723" s="61"/>
      <c r="AB723" s="61"/>
    </row>
    <row r="724" spans="1:28" s="41" customFormat="1" ht="15.75" x14ac:dyDescent="0.25">
      <c r="A724" s="48">
        <v>64</v>
      </c>
      <c r="B724" s="100" t="s">
        <v>506</v>
      </c>
      <c r="C724" s="127">
        <v>3.2</v>
      </c>
      <c r="D724" s="73" t="s">
        <v>561</v>
      </c>
      <c r="E724" s="50" t="s">
        <v>566</v>
      </c>
      <c r="F724" s="64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  <c r="AA724" s="61"/>
      <c r="AB724" s="61"/>
    </row>
    <row r="725" spans="1:28" s="41" customFormat="1" ht="15.75" x14ac:dyDescent="0.25">
      <c r="A725" s="48">
        <v>65</v>
      </c>
      <c r="B725" s="100" t="s">
        <v>499</v>
      </c>
      <c r="C725" s="127">
        <v>1.44</v>
      </c>
      <c r="D725" s="73" t="s">
        <v>561</v>
      </c>
      <c r="E725" s="50" t="s">
        <v>566</v>
      </c>
      <c r="F725" s="64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  <c r="AA725" s="61"/>
      <c r="AB725" s="61"/>
    </row>
    <row r="726" spans="1:28" s="41" customFormat="1" ht="15.75" x14ac:dyDescent="0.25">
      <c r="A726" s="48">
        <v>66</v>
      </c>
      <c r="B726" s="100" t="s">
        <v>509</v>
      </c>
      <c r="C726" s="127">
        <v>2.2999999999999998</v>
      </c>
      <c r="D726" s="73" t="s">
        <v>561</v>
      </c>
      <c r="E726" s="50" t="s">
        <v>566</v>
      </c>
      <c r="F726" s="64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  <c r="AA726" s="61"/>
      <c r="AB726" s="61"/>
    </row>
    <row r="727" spans="1:28" s="41" customFormat="1" ht="31.5" x14ac:dyDescent="0.25">
      <c r="A727" s="48">
        <v>67</v>
      </c>
      <c r="B727" s="100" t="s">
        <v>795</v>
      </c>
      <c r="C727" s="127">
        <v>0.62</v>
      </c>
      <c r="D727" s="73" t="s">
        <v>561</v>
      </c>
      <c r="E727" s="50" t="s">
        <v>566</v>
      </c>
      <c r="F727" s="64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  <c r="AA727" s="61"/>
      <c r="AB727" s="61"/>
    </row>
    <row r="728" spans="1:28" s="41" customFormat="1" ht="15.75" x14ac:dyDescent="0.25">
      <c r="A728" s="48">
        <v>68</v>
      </c>
      <c r="B728" s="100" t="s">
        <v>796</v>
      </c>
      <c r="C728" s="127">
        <v>0.8</v>
      </c>
      <c r="D728" s="73" t="s">
        <v>561</v>
      </c>
      <c r="E728" s="50" t="s">
        <v>566</v>
      </c>
      <c r="F728" s="64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  <c r="AA728" s="61"/>
      <c r="AB728" s="61"/>
    </row>
    <row r="729" spans="1:28" s="41" customFormat="1" ht="31.5" x14ac:dyDescent="0.25">
      <c r="A729" s="48">
        <v>69</v>
      </c>
      <c r="B729" s="100" t="s">
        <v>797</v>
      </c>
      <c r="C729" s="127">
        <v>2</v>
      </c>
      <c r="D729" s="73" t="s">
        <v>561</v>
      </c>
      <c r="E729" s="50" t="s">
        <v>566</v>
      </c>
      <c r="F729" s="64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  <c r="AA729" s="61"/>
      <c r="AB729" s="61"/>
    </row>
    <row r="730" spans="1:28" s="41" customFormat="1" ht="15.75" x14ac:dyDescent="0.25">
      <c r="A730" s="48">
        <v>70</v>
      </c>
      <c r="B730" s="100" t="s">
        <v>500</v>
      </c>
      <c r="C730" s="127">
        <v>8</v>
      </c>
      <c r="D730" s="73" t="s">
        <v>561</v>
      </c>
      <c r="E730" s="50" t="s">
        <v>566</v>
      </c>
      <c r="F730" s="64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  <c r="AA730" s="61"/>
      <c r="AB730" s="61"/>
    </row>
    <row r="731" spans="1:28" s="41" customFormat="1" ht="15.75" x14ac:dyDescent="0.25">
      <c r="A731" s="48">
        <v>71</v>
      </c>
      <c r="B731" s="100" t="s">
        <v>503</v>
      </c>
      <c r="C731" s="127">
        <v>1.3</v>
      </c>
      <c r="D731" s="73" t="s">
        <v>561</v>
      </c>
      <c r="E731" s="50" t="s">
        <v>566</v>
      </c>
      <c r="F731" s="64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  <c r="AA731" s="61"/>
      <c r="AB731" s="61"/>
    </row>
    <row r="732" spans="1:28" s="41" customFormat="1" ht="15.75" x14ac:dyDescent="0.25">
      <c r="A732" s="48">
        <v>72</v>
      </c>
      <c r="B732" s="100" t="s">
        <v>798</v>
      </c>
      <c r="C732" s="127">
        <v>1.27</v>
      </c>
      <c r="D732" s="73" t="s">
        <v>561</v>
      </c>
      <c r="E732" s="50" t="s">
        <v>566</v>
      </c>
      <c r="F732" s="64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  <c r="AA732" s="61"/>
      <c r="AB732" s="61"/>
    </row>
    <row r="733" spans="1:28" s="41" customFormat="1" ht="15.75" x14ac:dyDescent="0.25">
      <c r="A733" s="48">
        <v>73</v>
      </c>
      <c r="B733" s="100" t="s">
        <v>798</v>
      </c>
      <c r="C733" s="127">
        <v>1</v>
      </c>
      <c r="D733" s="73" t="s">
        <v>561</v>
      </c>
      <c r="E733" s="50" t="s">
        <v>566</v>
      </c>
      <c r="F733" s="64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  <c r="AA733" s="61"/>
      <c r="AB733" s="61"/>
    </row>
    <row r="734" spans="1:28" s="41" customFormat="1" ht="15.75" x14ac:dyDescent="0.25">
      <c r="A734" s="48">
        <v>74</v>
      </c>
      <c r="B734" s="100" t="s">
        <v>504</v>
      </c>
      <c r="C734" s="127">
        <v>1.46</v>
      </c>
      <c r="D734" s="73" t="s">
        <v>561</v>
      </c>
      <c r="E734" s="50" t="s">
        <v>566</v>
      </c>
      <c r="F734" s="64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  <c r="AA734" s="61"/>
      <c r="AB734" s="61"/>
    </row>
    <row r="735" spans="1:28" s="41" customFormat="1" ht="15.75" x14ac:dyDescent="0.25">
      <c r="A735" s="48">
        <v>75</v>
      </c>
      <c r="B735" s="100" t="s">
        <v>799</v>
      </c>
      <c r="C735" s="127">
        <v>1.73</v>
      </c>
      <c r="D735" s="73" t="s">
        <v>561</v>
      </c>
      <c r="E735" s="50" t="s">
        <v>566</v>
      </c>
      <c r="F735" s="64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  <c r="AA735" s="61"/>
      <c r="AB735" s="61"/>
    </row>
    <row r="736" spans="1:28" s="41" customFormat="1" ht="15.75" x14ac:dyDescent="0.25">
      <c r="A736" s="48">
        <v>76</v>
      </c>
      <c r="B736" s="100" t="s">
        <v>800</v>
      </c>
      <c r="C736" s="127">
        <v>1.5</v>
      </c>
      <c r="D736" s="73" t="s">
        <v>561</v>
      </c>
      <c r="E736" s="50" t="s">
        <v>566</v>
      </c>
      <c r="F736" s="64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  <c r="AA736" s="61"/>
      <c r="AB736" s="61"/>
    </row>
    <row r="737" spans="1:28" s="41" customFormat="1" ht="15.75" x14ac:dyDescent="0.25">
      <c r="A737" s="48">
        <v>77</v>
      </c>
      <c r="B737" s="100" t="s">
        <v>500</v>
      </c>
      <c r="C737" s="127">
        <v>1</v>
      </c>
      <c r="D737" s="73" t="s">
        <v>561</v>
      </c>
      <c r="E737" s="50" t="s">
        <v>566</v>
      </c>
      <c r="F737" s="64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  <c r="AA737" s="61"/>
      <c r="AB737" s="61"/>
    </row>
    <row r="738" spans="1:28" s="41" customFormat="1" ht="15.75" x14ac:dyDescent="0.25">
      <c r="A738" s="48">
        <v>78</v>
      </c>
      <c r="B738" s="100" t="s">
        <v>505</v>
      </c>
      <c r="C738" s="127">
        <v>2.7</v>
      </c>
      <c r="D738" s="73" t="s">
        <v>561</v>
      </c>
      <c r="E738" s="50" t="s">
        <v>566</v>
      </c>
      <c r="F738" s="64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  <c r="AA738" s="61"/>
      <c r="AB738" s="61"/>
    </row>
    <row r="739" spans="1:28" s="41" customFormat="1" ht="31.5" x14ac:dyDescent="0.25">
      <c r="A739" s="48">
        <v>79</v>
      </c>
      <c r="B739" s="100" t="s">
        <v>801</v>
      </c>
      <c r="C739" s="127">
        <v>1.4</v>
      </c>
      <c r="D739" s="73" t="s">
        <v>561</v>
      </c>
      <c r="E739" s="50" t="s">
        <v>566</v>
      </c>
      <c r="F739" s="64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  <c r="AA739" s="61"/>
      <c r="AB739" s="61"/>
    </row>
    <row r="740" spans="1:28" s="41" customFormat="1" ht="15.75" x14ac:dyDescent="0.25">
      <c r="A740" s="48">
        <v>80</v>
      </c>
      <c r="B740" s="100" t="s">
        <v>501</v>
      </c>
      <c r="C740" s="127">
        <v>1.92</v>
      </c>
      <c r="D740" s="73" t="s">
        <v>561</v>
      </c>
      <c r="E740" s="50" t="s">
        <v>566</v>
      </c>
      <c r="F740" s="64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  <c r="AA740" s="61"/>
      <c r="AB740" s="61"/>
    </row>
    <row r="741" spans="1:28" s="41" customFormat="1" ht="15.75" x14ac:dyDescent="0.25">
      <c r="A741" s="48">
        <v>81</v>
      </c>
      <c r="B741" s="100" t="s">
        <v>802</v>
      </c>
      <c r="C741" s="127">
        <v>0.84</v>
      </c>
      <c r="D741" s="73" t="s">
        <v>561</v>
      </c>
      <c r="E741" s="50" t="s">
        <v>566</v>
      </c>
      <c r="F741" s="64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  <c r="AA741" s="61"/>
      <c r="AB741" s="61"/>
    </row>
    <row r="742" spans="1:28" s="41" customFormat="1" ht="15.75" x14ac:dyDescent="0.25">
      <c r="A742" s="48">
        <v>82</v>
      </c>
      <c r="B742" s="100" t="s">
        <v>803</v>
      </c>
      <c r="C742" s="127">
        <v>0.71</v>
      </c>
      <c r="D742" s="73" t="s">
        <v>561</v>
      </c>
      <c r="E742" s="50" t="s">
        <v>566</v>
      </c>
      <c r="F742" s="64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  <c r="AA742" s="61"/>
      <c r="AB742" s="61"/>
    </row>
    <row r="743" spans="1:28" s="41" customFormat="1" ht="31.5" x14ac:dyDescent="0.25">
      <c r="A743" s="48">
        <v>83</v>
      </c>
      <c r="B743" s="100" t="s">
        <v>804</v>
      </c>
      <c r="C743" s="127">
        <v>2</v>
      </c>
      <c r="D743" s="73" t="s">
        <v>561</v>
      </c>
      <c r="E743" s="50" t="s">
        <v>566</v>
      </c>
      <c r="F743" s="64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  <c r="AA743" s="61"/>
      <c r="AB743" s="61"/>
    </row>
    <row r="744" spans="1:28" s="41" customFormat="1" ht="15.75" x14ac:dyDescent="0.25">
      <c r="A744" s="48">
        <v>84</v>
      </c>
      <c r="B744" s="100" t="s">
        <v>510</v>
      </c>
      <c r="C744" s="127">
        <v>0.55000000000000004</v>
      </c>
      <c r="D744" s="73" t="s">
        <v>561</v>
      </c>
      <c r="E744" s="50" t="s">
        <v>566</v>
      </c>
      <c r="F744" s="64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  <c r="AA744" s="61"/>
      <c r="AB744" s="61"/>
    </row>
    <row r="745" spans="1:28" s="41" customFormat="1" ht="15.75" x14ac:dyDescent="0.25">
      <c r="A745" s="48">
        <v>85</v>
      </c>
      <c r="B745" s="100" t="s">
        <v>508</v>
      </c>
      <c r="C745" s="127">
        <v>1.22</v>
      </c>
      <c r="D745" s="73" t="s">
        <v>561</v>
      </c>
      <c r="E745" s="50" t="s">
        <v>566</v>
      </c>
      <c r="F745" s="64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  <c r="AA745" s="61"/>
      <c r="AB745" s="61"/>
    </row>
    <row r="746" spans="1:28" s="41" customFormat="1" ht="15.75" x14ac:dyDescent="0.25">
      <c r="A746" s="48">
        <v>86</v>
      </c>
      <c r="B746" s="100" t="s">
        <v>507</v>
      </c>
      <c r="C746" s="127">
        <v>1.1000000000000001</v>
      </c>
      <c r="D746" s="73" t="s">
        <v>561</v>
      </c>
      <c r="E746" s="50" t="s">
        <v>566</v>
      </c>
      <c r="F746" s="64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  <c r="AA746" s="61"/>
      <c r="AB746" s="61"/>
    </row>
    <row r="747" spans="1:28" s="41" customFormat="1" ht="15.75" x14ac:dyDescent="0.25">
      <c r="A747" s="48">
        <v>87</v>
      </c>
      <c r="B747" s="100" t="s">
        <v>546</v>
      </c>
      <c r="C747" s="127">
        <v>7.18</v>
      </c>
      <c r="D747" s="73" t="s">
        <v>565</v>
      </c>
      <c r="E747" s="50" t="s">
        <v>566</v>
      </c>
      <c r="F747" s="64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  <c r="AA747" s="61"/>
      <c r="AB747" s="61"/>
    </row>
    <row r="748" spans="1:28" s="41" customFormat="1" ht="15.75" x14ac:dyDescent="0.25">
      <c r="A748" s="48">
        <v>88</v>
      </c>
      <c r="B748" s="100" t="s">
        <v>52</v>
      </c>
      <c r="C748" s="127">
        <v>5.92</v>
      </c>
      <c r="D748" s="73" t="s">
        <v>565</v>
      </c>
      <c r="E748" s="50" t="s">
        <v>566</v>
      </c>
      <c r="F748" s="64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  <c r="AA748" s="61"/>
      <c r="AB748" s="61"/>
    </row>
    <row r="749" spans="1:28" s="41" customFormat="1" ht="15.75" x14ac:dyDescent="0.25">
      <c r="A749" s="48">
        <v>89</v>
      </c>
      <c r="B749" s="100" t="s">
        <v>542</v>
      </c>
      <c r="C749" s="127">
        <v>8.2899999999999991</v>
      </c>
      <c r="D749" s="73" t="s">
        <v>565</v>
      </c>
      <c r="E749" s="50" t="s">
        <v>566</v>
      </c>
      <c r="F749" s="64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  <c r="AA749" s="61"/>
      <c r="AB749" s="61"/>
    </row>
    <row r="750" spans="1:28" s="41" customFormat="1" ht="15.75" x14ac:dyDescent="0.25">
      <c r="A750" s="48">
        <v>90</v>
      </c>
      <c r="B750" s="100" t="s">
        <v>553</v>
      </c>
      <c r="C750" s="127">
        <v>7</v>
      </c>
      <c r="D750" s="73" t="s">
        <v>565</v>
      </c>
      <c r="E750" s="50" t="s">
        <v>566</v>
      </c>
      <c r="F750" s="64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  <c r="AA750" s="61"/>
      <c r="AB750" s="61"/>
    </row>
    <row r="751" spans="1:28" s="41" customFormat="1" ht="15.75" x14ac:dyDescent="0.25">
      <c r="A751" s="48">
        <v>91</v>
      </c>
      <c r="B751" s="100" t="s">
        <v>549</v>
      </c>
      <c r="C751" s="127">
        <v>7.78</v>
      </c>
      <c r="D751" s="73" t="s">
        <v>565</v>
      </c>
      <c r="E751" s="50" t="s">
        <v>566</v>
      </c>
      <c r="F751" s="64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  <c r="AA751" s="61"/>
      <c r="AB751" s="61"/>
    </row>
    <row r="752" spans="1:28" s="41" customFormat="1" ht="15.75" x14ac:dyDescent="0.25">
      <c r="A752" s="48">
        <v>92</v>
      </c>
      <c r="B752" s="100" t="s">
        <v>557</v>
      </c>
      <c r="C752" s="127">
        <v>6.28</v>
      </c>
      <c r="D752" s="73" t="s">
        <v>565</v>
      </c>
      <c r="E752" s="50" t="s">
        <v>566</v>
      </c>
      <c r="F752" s="64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  <c r="AA752" s="61"/>
      <c r="AB752" s="61"/>
    </row>
    <row r="753" spans="1:28" s="41" customFormat="1" ht="15.75" x14ac:dyDescent="0.25">
      <c r="A753" s="48">
        <v>93</v>
      </c>
      <c r="B753" s="100" t="s">
        <v>554</v>
      </c>
      <c r="C753" s="127">
        <v>8.66</v>
      </c>
      <c r="D753" s="73" t="s">
        <v>565</v>
      </c>
      <c r="E753" s="50" t="s">
        <v>566</v>
      </c>
      <c r="F753" s="64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  <c r="AA753" s="61"/>
      <c r="AB753" s="61"/>
    </row>
    <row r="754" spans="1:28" s="41" customFormat="1" ht="15.75" x14ac:dyDescent="0.25">
      <c r="A754" s="48">
        <v>94</v>
      </c>
      <c r="B754" s="100" t="s">
        <v>256</v>
      </c>
      <c r="C754" s="127">
        <v>2.09</v>
      </c>
      <c r="D754" s="73" t="s">
        <v>565</v>
      </c>
      <c r="E754" s="50" t="s">
        <v>566</v>
      </c>
      <c r="F754" s="64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  <c r="AA754" s="61"/>
      <c r="AB754" s="61"/>
    </row>
    <row r="755" spans="1:28" s="41" customFormat="1" ht="15.75" x14ac:dyDescent="0.25">
      <c r="A755" s="48">
        <v>95</v>
      </c>
      <c r="B755" s="100" t="s">
        <v>805</v>
      </c>
      <c r="C755" s="127">
        <v>4.5</v>
      </c>
      <c r="D755" s="73" t="s">
        <v>565</v>
      </c>
      <c r="E755" s="50" t="s">
        <v>566</v>
      </c>
      <c r="F755" s="64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  <c r="AA755" s="61"/>
      <c r="AB755" s="61"/>
    </row>
    <row r="756" spans="1:28" s="41" customFormat="1" ht="15.75" x14ac:dyDescent="0.25">
      <c r="A756" s="48">
        <v>96</v>
      </c>
      <c r="B756" s="100" t="s">
        <v>540</v>
      </c>
      <c r="C756" s="127">
        <v>6.1</v>
      </c>
      <c r="D756" s="73" t="s">
        <v>565</v>
      </c>
      <c r="E756" s="50" t="s">
        <v>566</v>
      </c>
      <c r="F756" s="64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  <c r="AA756" s="61"/>
      <c r="AB756" s="61"/>
    </row>
    <row r="757" spans="1:28" s="41" customFormat="1" ht="15.75" x14ac:dyDescent="0.25">
      <c r="A757" s="48">
        <v>97</v>
      </c>
      <c r="B757" s="100" t="s">
        <v>552</v>
      </c>
      <c r="C757" s="127">
        <v>4.9000000000000004</v>
      </c>
      <c r="D757" s="73" t="s">
        <v>565</v>
      </c>
      <c r="E757" s="50" t="s">
        <v>566</v>
      </c>
      <c r="F757" s="64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  <c r="AA757" s="61"/>
      <c r="AB757" s="61"/>
    </row>
    <row r="758" spans="1:28" s="41" customFormat="1" ht="15.75" x14ac:dyDescent="0.25">
      <c r="A758" s="48">
        <v>98</v>
      </c>
      <c r="B758" s="100" t="s">
        <v>547</v>
      </c>
      <c r="C758" s="127">
        <v>7.42</v>
      </c>
      <c r="D758" s="73" t="s">
        <v>565</v>
      </c>
      <c r="E758" s="50" t="s">
        <v>566</v>
      </c>
      <c r="F758" s="64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  <c r="AA758" s="61"/>
      <c r="AB758" s="61"/>
    </row>
    <row r="759" spans="1:28" s="41" customFormat="1" ht="15.75" x14ac:dyDescent="0.25">
      <c r="A759" s="48">
        <v>99</v>
      </c>
      <c r="B759" s="100" t="s">
        <v>545</v>
      </c>
      <c r="C759" s="127">
        <v>8.58</v>
      </c>
      <c r="D759" s="73" t="s">
        <v>565</v>
      </c>
      <c r="E759" s="50" t="s">
        <v>566</v>
      </c>
      <c r="F759" s="64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  <c r="AA759" s="61"/>
      <c r="AB759" s="61"/>
    </row>
    <row r="760" spans="1:28" s="41" customFormat="1" ht="15.75" x14ac:dyDescent="0.25">
      <c r="A760" s="48">
        <v>100</v>
      </c>
      <c r="B760" s="100" t="s">
        <v>539</v>
      </c>
      <c r="C760" s="127">
        <v>6.63</v>
      </c>
      <c r="D760" s="73" t="s">
        <v>565</v>
      </c>
      <c r="E760" s="50" t="s">
        <v>566</v>
      </c>
      <c r="F760" s="64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  <c r="AA760" s="61"/>
      <c r="AB760" s="61"/>
    </row>
    <row r="761" spans="1:28" s="41" customFormat="1" ht="15.75" x14ac:dyDescent="0.25">
      <c r="A761" s="48">
        <v>101</v>
      </c>
      <c r="B761" s="100" t="s">
        <v>544</v>
      </c>
      <c r="C761" s="127">
        <v>9.23</v>
      </c>
      <c r="D761" s="73" t="s">
        <v>565</v>
      </c>
      <c r="E761" s="50" t="s">
        <v>566</v>
      </c>
      <c r="F761" s="64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  <c r="AA761" s="61"/>
      <c r="AB761" s="61"/>
    </row>
    <row r="762" spans="1:28" s="41" customFormat="1" ht="15.75" x14ac:dyDescent="0.25">
      <c r="A762" s="48">
        <v>102</v>
      </c>
      <c r="B762" s="100" t="s">
        <v>548</v>
      </c>
      <c r="C762" s="127">
        <v>6.42</v>
      </c>
      <c r="D762" s="73" t="s">
        <v>565</v>
      </c>
      <c r="E762" s="50" t="s">
        <v>566</v>
      </c>
      <c r="F762" s="64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  <c r="AA762" s="61"/>
      <c r="AB762" s="61"/>
    </row>
    <row r="763" spans="1:28" s="41" customFormat="1" ht="15.75" x14ac:dyDescent="0.25">
      <c r="A763" s="48">
        <v>103</v>
      </c>
      <c r="B763" s="100" t="s">
        <v>543</v>
      </c>
      <c r="C763" s="127">
        <v>8.25</v>
      </c>
      <c r="D763" s="73" t="s">
        <v>565</v>
      </c>
      <c r="E763" s="50" t="s">
        <v>566</v>
      </c>
      <c r="F763" s="64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  <c r="AA763" s="61"/>
      <c r="AB763" s="61"/>
    </row>
    <row r="764" spans="1:28" s="41" customFormat="1" ht="15.75" x14ac:dyDescent="0.25">
      <c r="A764" s="48">
        <v>104</v>
      </c>
      <c r="B764" s="100" t="s">
        <v>559</v>
      </c>
      <c r="C764" s="127">
        <v>6.95</v>
      </c>
      <c r="D764" s="73" t="s">
        <v>565</v>
      </c>
      <c r="E764" s="50" t="s">
        <v>566</v>
      </c>
      <c r="F764" s="64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  <c r="AA764" s="61"/>
      <c r="AB764" s="61"/>
    </row>
    <row r="765" spans="1:28" s="41" customFormat="1" ht="15.75" x14ac:dyDescent="0.25">
      <c r="A765" s="48">
        <v>105</v>
      </c>
      <c r="B765" s="100" t="s">
        <v>556</v>
      </c>
      <c r="C765" s="127">
        <v>6.68</v>
      </c>
      <c r="D765" s="73" t="s">
        <v>565</v>
      </c>
      <c r="E765" s="50" t="s">
        <v>566</v>
      </c>
      <c r="F765" s="64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  <c r="AA765" s="61"/>
      <c r="AB765" s="61"/>
    </row>
    <row r="766" spans="1:28" s="41" customFormat="1" ht="15.75" x14ac:dyDescent="0.25">
      <c r="A766" s="48">
        <v>106</v>
      </c>
      <c r="B766" s="100" t="s">
        <v>550</v>
      </c>
      <c r="C766" s="127">
        <v>9.3800000000000008</v>
      </c>
      <c r="D766" s="73" t="s">
        <v>565</v>
      </c>
      <c r="E766" s="50" t="s">
        <v>566</v>
      </c>
      <c r="F766" s="64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  <c r="AA766" s="61"/>
      <c r="AB766" s="61"/>
    </row>
    <row r="767" spans="1:28" s="41" customFormat="1" ht="15.75" x14ac:dyDescent="0.25">
      <c r="A767" s="48">
        <v>107</v>
      </c>
      <c r="B767" s="100" t="s">
        <v>806</v>
      </c>
      <c r="C767" s="127">
        <v>2</v>
      </c>
      <c r="D767" s="73" t="s">
        <v>565</v>
      </c>
      <c r="E767" s="50" t="s">
        <v>566</v>
      </c>
      <c r="F767" s="64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  <c r="AA767" s="61"/>
      <c r="AB767" s="61"/>
    </row>
    <row r="768" spans="1:28" s="41" customFormat="1" ht="15.75" x14ac:dyDescent="0.25">
      <c r="A768" s="48">
        <v>108</v>
      </c>
      <c r="B768" s="100" t="s">
        <v>555</v>
      </c>
      <c r="C768" s="127">
        <v>6.8</v>
      </c>
      <c r="D768" s="73" t="s">
        <v>565</v>
      </c>
      <c r="E768" s="50" t="s">
        <v>566</v>
      </c>
      <c r="F768" s="64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  <c r="AA768" s="61"/>
      <c r="AB768" s="61"/>
    </row>
    <row r="769" spans="1:28" s="41" customFormat="1" ht="15.75" x14ac:dyDescent="0.25">
      <c r="A769" s="48">
        <v>109</v>
      </c>
      <c r="B769" s="100" t="s">
        <v>558</v>
      </c>
      <c r="C769" s="127">
        <v>3</v>
      </c>
      <c r="D769" s="73" t="s">
        <v>565</v>
      </c>
      <c r="E769" s="50" t="s">
        <v>566</v>
      </c>
      <c r="F769" s="64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  <c r="AA769" s="61"/>
      <c r="AB769" s="61"/>
    </row>
    <row r="770" spans="1:28" s="41" customFormat="1" ht="15.75" x14ac:dyDescent="0.25">
      <c r="A770" s="48">
        <v>110</v>
      </c>
      <c r="B770" s="100" t="s">
        <v>807</v>
      </c>
      <c r="C770" s="127">
        <v>8.48</v>
      </c>
      <c r="D770" s="73" t="s">
        <v>565</v>
      </c>
      <c r="E770" s="50" t="s">
        <v>566</v>
      </c>
      <c r="F770" s="64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  <c r="AA770" s="61"/>
      <c r="AB770" s="61"/>
    </row>
    <row r="771" spans="1:28" s="41" customFormat="1" ht="15.75" x14ac:dyDescent="0.25">
      <c r="A771" s="48">
        <v>111</v>
      </c>
      <c r="B771" s="100" t="s">
        <v>808</v>
      </c>
      <c r="C771" s="127">
        <v>2.1</v>
      </c>
      <c r="D771" s="73" t="s">
        <v>565</v>
      </c>
      <c r="E771" s="50" t="s">
        <v>566</v>
      </c>
      <c r="F771" s="64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  <c r="AA771" s="61"/>
      <c r="AB771" s="61"/>
    </row>
    <row r="772" spans="1:28" s="41" customFormat="1" ht="15.75" x14ac:dyDescent="0.25">
      <c r="A772" s="48">
        <v>112</v>
      </c>
      <c r="B772" s="100" t="s">
        <v>809</v>
      </c>
      <c r="C772" s="127">
        <v>6.39</v>
      </c>
      <c r="D772" s="73" t="s">
        <v>565</v>
      </c>
      <c r="E772" s="50" t="s">
        <v>566</v>
      </c>
      <c r="F772" s="64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  <c r="AA772" s="61"/>
      <c r="AB772" s="61"/>
    </row>
    <row r="773" spans="1:28" s="41" customFormat="1" ht="15.75" x14ac:dyDescent="0.25">
      <c r="A773" s="48">
        <v>113</v>
      </c>
      <c r="B773" s="100" t="s">
        <v>541</v>
      </c>
      <c r="C773" s="127">
        <v>2.23</v>
      </c>
      <c r="D773" s="73" t="s">
        <v>565</v>
      </c>
      <c r="E773" s="50" t="s">
        <v>566</v>
      </c>
      <c r="F773" s="64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  <c r="AA773" s="61"/>
      <c r="AB773" s="61"/>
    </row>
    <row r="774" spans="1:28" s="41" customFormat="1" ht="15.75" x14ac:dyDescent="0.25">
      <c r="A774" s="48">
        <v>114</v>
      </c>
      <c r="B774" s="100" t="s">
        <v>810</v>
      </c>
      <c r="C774" s="127">
        <v>2.3199999999999998</v>
      </c>
      <c r="D774" s="73" t="s">
        <v>565</v>
      </c>
      <c r="E774" s="50" t="s">
        <v>566</v>
      </c>
      <c r="F774" s="64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  <c r="AA774" s="61"/>
      <c r="AB774" s="61"/>
    </row>
    <row r="775" spans="1:28" s="41" customFormat="1" ht="15.75" x14ac:dyDescent="0.25">
      <c r="A775" s="48">
        <v>115</v>
      </c>
      <c r="B775" s="100" t="s">
        <v>811</v>
      </c>
      <c r="C775" s="127">
        <v>5.97</v>
      </c>
      <c r="D775" s="73" t="s">
        <v>565</v>
      </c>
      <c r="E775" s="50" t="s">
        <v>566</v>
      </c>
      <c r="F775" s="64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  <c r="AA775" s="61"/>
      <c r="AB775" s="61"/>
    </row>
    <row r="776" spans="1:28" s="41" customFormat="1" ht="15.75" x14ac:dyDescent="0.25">
      <c r="A776" s="48">
        <v>116</v>
      </c>
      <c r="B776" s="100" t="s">
        <v>812</v>
      </c>
      <c r="C776" s="127">
        <v>5.79</v>
      </c>
      <c r="D776" s="73" t="s">
        <v>562</v>
      </c>
      <c r="E776" s="50" t="s">
        <v>566</v>
      </c>
      <c r="F776" s="64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  <c r="AA776" s="61"/>
      <c r="AB776" s="61"/>
    </row>
    <row r="777" spans="1:28" s="41" customFormat="1" ht="15.75" x14ac:dyDescent="0.25">
      <c r="A777" s="48">
        <v>117</v>
      </c>
      <c r="B777" s="100" t="s">
        <v>813</v>
      </c>
      <c r="C777" s="127">
        <v>8.85</v>
      </c>
      <c r="D777" s="73" t="s">
        <v>562</v>
      </c>
      <c r="E777" s="50" t="s">
        <v>566</v>
      </c>
      <c r="F777" s="64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  <c r="AA777" s="61"/>
      <c r="AB777" s="61"/>
    </row>
    <row r="778" spans="1:28" s="41" customFormat="1" ht="15.75" x14ac:dyDescent="0.25">
      <c r="A778" s="48">
        <v>118</v>
      </c>
      <c r="B778" s="100" t="s">
        <v>814</v>
      </c>
      <c r="C778" s="127">
        <v>5.88</v>
      </c>
      <c r="D778" s="73" t="s">
        <v>562</v>
      </c>
      <c r="E778" s="50" t="s">
        <v>566</v>
      </c>
      <c r="F778" s="64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  <c r="AA778" s="61"/>
      <c r="AB778" s="61"/>
    </row>
    <row r="779" spans="1:28" s="41" customFormat="1" ht="15.75" x14ac:dyDescent="0.25">
      <c r="A779" s="48">
        <v>119</v>
      </c>
      <c r="B779" s="100" t="s">
        <v>815</v>
      </c>
      <c r="C779" s="127">
        <v>7.1</v>
      </c>
      <c r="D779" s="73" t="s">
        <v>562</v>
      </c>
      <c r="E779" s="50" t="s">
        <v>566</v>
      </c>
      <c r="F779" s="64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  <c r="AA779" s="61"/>
      <c r="AB779" s="61"/>
    </row>
    <row r="780" spans="1:28" s="41" customFormat="1" ht="15.75" x14ac:dyDescent="0.25">
      <c r="A780" s="48">
        <v>120</v>
      </c>
      <c r="B780" s="100" t="s">
        <v>816</v>
      </c>
      <c r="C780" s="127">
        <v>4.5</v>
      </c>
      <c r="D780" s="73" t="s">
        <v>562</v>
      </c>
      <c r="E780" s="50" t="s">
        <v>566</v>
      </c>
      <c r="F780" s="64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  <c r="AA780" s="61"/>
      <c r="AB780" s="61"/>
    </row>
    <row r="781" spans="1:28" s="41" customFormat="1" ht="15.75" x14ac:dyDescent="0.25">
      <c r="A781" s="48">
        <v>121</v>
      </c>
      <c r="B781" s="100" t="s">
        <v>817</v>
      </c>
      <c r="C781" s="127">
        <v>2.54</v>
      </c>
      <c r="D781" s="73" t="s">
        <v>562</v>
      </c>
      <c r="E781" s="50" t="s">
        <v>566</v>
      </c>
      <c r="F781" s="64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  <c r="AA781" s="61"/>
      <c r="AB781" s="61"/>
    </row>
    <row r="782" spans="1:28" s="41" customFormat="1" ht="15.75" x14ac:dyDescent="0.25">
      <c r="A782" s="48">
        <v>122</v>
      </c>
      <c r="B782" s="100" t="s">
        <v>818</v>
      </c>
      <c r="C782" s="127">
        <v>1</v>
      </c>
      <c r="D782" s="73" t="s">
        <v>562</v>
      </c>
      <c r="E782" s="50" t="s">
        <v>566</v>
      </c>
      <c r="F782" s="64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  <c r="AA782" s="61"/>
      <c r="AB782" s="61"/>
    </row>
    <row r="783" spans="1:28" s="41" customFormat="1" ht="15.75" x14ac:dyDescent="0.25">
      <c r="A783" s="48">
        <v>123</v>
      </c>
      <c r="B783" s="100" t="s">
        <v>819</v>
      </c>
      <c r="C783" s="127">
        <v>2.2000000000000002</v>
      </c>
      <c r="D783" s="73" t="s">
        <v>562</v>
      </c>
      <c r="E783" s="50" t="s">
        <v>566</v>
      </c>
      <c r="F783" s="64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  <c r="AA783" s="61"/>
      <c r="AB783" s="61"/>
    </row>
    <row r="784" spans="1:28" s="41" customFormat="1" ht="31.5" x14ac:dyDescent="0.25">
      <c r="A784" s="48">
        <v>124</v>
      </c>
      <c r="B784" s="100" t="s">
        <v>820</v>
      </c>
      <c r="C784" s="127">
        <f>6.097+9.1</f>
        <v>15.196999999999999</v>
      </c>
      <c r="D784" s="73" t="s">
        <v>826</v>
      </c>
      <c r="E784" s="50" t="s">
        <v>566</v>
      </c>
      <c r="F784" s="64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  <c r="AA784" s="61"/>
      <c r="AB784" s="61"/>
    </row>
    <row r="785" spans="1:28" s="43" customFormat="1" ht="15.75" x14ac:dyDescent="0.25">
      <c r="A785" s="155">
        <v>125</v>
      </c>
      <c r="B785" s="100" t="s">
        <v>511</v>
      </c>
      <c r="C785" s="127">
        <v>6.4930000000000003</v>
      </c>
      <c r="D785" s="73" t="s">
        <v>562</v>
      </c>
      <c r="E785" s="156" t="s">
        <v>566</v>
      </c>
      <c r="F785" s="156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  <c r="AA785" s="58"/>
      <c r="AB785" s="58"/>
    </row>
    <row r="786" spans="1:28" s="41" customFormat="1" ht="15.75" x14ac:dyDescent="0.25">
      <c r="A786" s="48">
        <v>126</v>
      </c>
      <c r="B786" s="101" t="s">
        <v>495</v>
      </c>
      <c r="C786" s="128">
        <v>15.5</v>
      </c>
      <c r="D786" s="102" t="s">
        <v>826</v>
      </c>
      <c r="E786" s="50" t="s">
        <v>566</v>
      </c>
      <c r="F786" s="64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  <c r="AA786" s="61"/>
      <c r="AB786" s="61"/>
    </row>
    <row r="787" spans="1:28" s="41" customFormat="1" ht="15.75" x14ac:dyDescent="0.25">
      <c r="A787" s="48">
        <v>127</v>
      </c>
      <c r="B787" s="100" t="s">
        <v>24</v>
      </c>
      <c r="C787" s="127">
        <v>14.67</v>
      </c>
      <c r="D787" s="73" t="s">
        <v>826</v>
      </c>
      <c r="E787" s="50" t="s">
        <v>566</v>
      </c>
      <c r="F787" s="64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  <c r="AA787" s="61"/>
      <c r="AB787" s="61"/>
    </row>
    <row r="788" spans="1:28" s="41" customFormat="1" ht="15.75" x14ac:dyDescent="0.25">
      <c r="A788" s="48">
        <v>128</v>
      </c>
      <c r="B788" s="100" t="s">
        <v>493</v>
      </c>
      <c r="C788" s="127">
        <v>8.0779999999999994</v>
      </c>
      <c r="D788" s="73" t="s">
        <v>826</v>
      </c>
      <c r="E788" s="50" t="s">
        <v>566</v>
      </c>
      <c r="F788" s="64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  <c r="AA788" s="61"/>
      <c r="AB788" s="61"/>
    </row>
    <row r="789" spans="1:28" s="41" customFormat="1" ht="15.75" x14ac:dyDescent="0.25">
      <c r="A789" s="48">
        <v>129</v>
      </c>
      <c r="B789" s="100" t="s">
        <v>514</v>
      </c>
      <c r="C789" s="127">
        <v>8.4849999999999994</v>
      </c>
      <c r="D789" s="73" t="s">
        <v>827</v>
      </c>
      <c r="E789" s="50" t="s">
        <v>566</v>
      </c>
      <c r="F789" s="64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  <c r="AA789" s="61"/>
      <c r="AB789" s="61"/>
    </row>
    <row r="790" spans="1:28" s="41" customFormat="1" ht="15.75" x14ac:dyDescent="0.25">
      <c r="A790" s="48">
        <v>130</v>
      </c>
      <c r="B790" s="100" t="s">
        <v>494</v>
      </c>
      <c r="C790" s="127">
        <v>15.62</v>
      </c>
      <c r="D790" s="73" t="s">
        <v>826</v>
      </c>
      <c r="E790" s="50" t="s">
        <v>566</v>
      </c>
      <c r="F790" s="64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  <c r="AA790" s="61"/>
      <c r="AB790" s="61"/>
    </row>
    <row r="791" spans="1:28" s="41" customFormat="1" ht="15.75" x14ac:dyDescent="0.25">
      <c r="A791" s="48">
        <v>131</v>
      </c>
      <c r="B791" s="100" t="s">
        <v>515</v>
      </c>
      <c r="C791" s="127">
        <v>5</v>
      </c>
      <c r="D791" s="73" t="s">
        <v>826</v>
      </c>
      <c r="E791" s="50" t="s">
        <v>566</v>
      </c>
      <c r="F791" s="64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  <c r="AA791" s="61"/>
      <c r="AB791" s="61"/>
    </row>
    <row r="792" spans="1:28" s="41" customFormat="1" ht="15.75" x14ac:dyDescent="0.25">
      <c r="A792" s="48">
        <v>132</v>
      </c>
      <c r="B792" s="100" t="s">
        <v>512</v>
      </c>
      <c r="C792" s="127">
        <v>4</v>
      </c>
      <c r="D792" s="73" t="s">
        <v>826</v>
      </c>
      <c r="E792" s="50" t="s">
        <v>566</v>
      </c>
      <c r="F792" s="64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  <c r="AA792" s="61"/>
      <c r="AB792" s="61"/>
    </row>
    <row r="793" spans="1:28" s="41" customFormat="1" ht="15.75" x14ac:dyDescent="0.25">
      <c r="A793" s="48">
        <v>133</v>
      </c>
      <c r="B793" s="100" t="s">
        <v>516</v>
      </c>
      <c r="C793" s="127">
        <v>5.0270000000000001</v>
      </c>
      <c r="D793" s="73" t="s">
        <v>826</v>
      </c>
      <c r="E793" s="50" t="s">
        <v>566</v>
      </c>
      <c r="F793" s="64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  <c r="AA793" s="61"/>
      <c r="AB793" s="61"/>
    </row>
    <row r="794" spans="1:28" s="41" customFormat="1" ht="15.75" x14ac:dyDescent="0.25">
      <c r="A794" s="48">
        <v>134</v>
      </c>
      <c r="B794" s="100" t="s">
        <v>821</v>
      </c>
      <c r="C794" s="127">
        <v>8.0169999999999995</v>
      </c>
      <c r="D794" s="73" t="s">
        <v>826</v>
      </c>
      <c r="E794" s="50" t="s">
        <v>566</v>
      </c>
      <c r="F794" s="64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  <c r="AA794" s="61"/>
      <c r="AB794" s="61"/>
    </row>
    <row r="795" spans="1:28" s="43" customFormat="1" ht="31.5" x14ac:dyDescent="0.25">
      <c r="A795" s="155">
        <v>135</v>
      </c>
      <c r="B795" s="172" t="s">
        <v>979</v>
      </c>
      <c r="C795" s="151">
        <v>3.5</v>
      </c>
      <c r="D795" s="73" t="s">
        <v>826</v>
      </c>
      <c r="E795" s="156" t="s">
        <v>566</v>
      </c>
      <c r="F795" s="156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  <c r="AA795" s="58"/>
      <c r="AB795" s="58"/>
    </row>
    <row r="796" spans="1:28" s="41" customFormat="1" ht="15.75" x14ac:dyDescent="0.25">
      <c r="A796" s="48">
        <v>136</v>
      </c>
      <c r="B796" s="138" t="s">
        <v>822</v>
      </c>
      <c r="C796" s="151">
        <v>0.33</v>
      </c>
      <c r="D796" s="82" t="s">
        <v>561</v>
      </c>
      <c r="E796" s="50" t="s">
        <v>566</v>
      </c>
      <c r="F796" s="64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  <c r="AA796" s="61"/>
      <c r="AB796" s="61"/>
    </row>
    <row r="797" spans="1:28" s="41" customFormat="1" ht="15.75" x14ac:dyDescent="0.25">
      <c r="A797" s="48">
        <v>137</v>
      </c>
      <c r="B797" s="138" t="s">
        <v>823</v>
      </c>
      <c r="C797" s="151">
        <v>0.6</v>
      </c>
      <c r="D797" s="82" t="s">
        <v>561</v>
      </c>
      <c r="E797" s="50" t="s">
        <v>566</v>
      </c>
      <c r="F797" s="64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  <c r="AA797" s="61"/>
      <c r="AB797" s="61"/>
    </row>
    <row r="798" spans="1:28" s="41" customFormat="1" ht="15.75" x14ac:dyDescent="0.25">
      <c r="A798" s="48">
        <v>138</v>
      </c>
      <c r="B798" s="96" t="s">
        <v>824</v>
      </c>
      <c r="C798" s="138">
        <v>5.5</v>
      </c>
      <c r="D798" s="82" t="s">
        <v>826</v>
      </c>
      <c r="E798" s="50" t="s">
        <v>566</v>
      </c>
      <c r="F798" s="64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  <c r="AA798" s="61"/>
      <c r="AB798" s="61"/>
    </row>
    <row r="799" spans="1:28" s="41" customFormat="1" ht="15.75" x14ac:dyDescent="0.25">
      <c r="A799" s="48">
        <v>139</v>
      </c>
      <c r="B799" s="96" t="s">
        <v>825</v>
      </c>
      <c r="C799" s="138">
        <v>10.050000000000001</v>
      </c>
      <c r="D799" s="82" t="s">
        <v>827</v>
      </c>
      <c r="E799" s="50" t="s">
        <v>566</v>
      </c>
      <c r="F799" s="64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  <c r="AA799" s="61"/>
      <c r="AB799" s="61"/>
    </row>
    <row r="800" spans="1:28" s="41" customFormat="1" ht="15.75" x14ac:dyDescent="0.25">
      <c r="A800" s="48">
        <v>140</v>
      </c>
      <c r="B800" s="96" t="s">
        <v>517</v>
      </c>
      <c r="C800" s="138">
        <v>9.09</v>
      </c>
      <c r="D800" s="82" t="s">
        <v>563</v>
      </c>
      <c r="E800" s="50" t="s">
        <v>566</v>
      </c>
      <c r="F800" s="64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  <c r="AA800" s="61"/>
      <c r="AB800" s="61"/>
    </row>
    <row r="801" spans="1:28" s="41" customFormat="1" ht="15.75" x14ac:dyDescent="0.25">
      <c r="A801" s="48">
        <v>141</v>
      </c>
      <c r="B801" s="96" t="s">
        <v>551</v>
      </c>
      <c r="C801" s="138">
        <v>6.5</v>
      </c>
      <c r="D801" s="82" t="s">
        <v>565</v>
      </c>
      <c r="E801" s="50" t="s">
        <v>566</v>
      </c>
      <c r="F801" s="64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  <c r="AA801" s="61"/>
      <c r="AB801" s="61"/>
    </row>
    <row r="802" spans="1:28" s="114" customFormat="1" ht="15.75" x14ac:dyDescent="0.25">
      <c r="A802" s="89" t="s">
        <v>970</v>
      </c>
      <c r="B802" s="85" t="s">
        <v>965</v>
      </c>
      <c r="C802" s="86">
        <f>C803+C804+C805+C806+C807+C808+C809+C810+C811+C812+C813+C814+C815+C816+C817+C818+C819+C820+C821+C822+C823+C824+C825+C826+C827+C828</f>
        <v>59.55</v>
      </c>
      <c r="D802" s="112"/>
      <c r="E802" s="104"/>
      <c r="F802" s="105"/>
      <c r="G802" s="113"/>
      <c r="H802" s="113"/>
      <c r="I802" s="113"/>
      <c r="J802" s="113"/>
      <c r="K802" s="113"/>
      <c r="L802" s="113"/>
      <c r="M802" s="113"/>
      <c r="N802" s="113"/>
      <c r="O802" s="113"/>
      <c r="P802" s="113"/>
      <c r="Q802" s="113"/>
      <c r="R802" s="113"/>
      <c r="S802" s="113"/>
      <c r="T802" s="113"/>
      <c r="U802" s="113"/>
      <c r="V802" s="113"/>
      <c r="W802" s="113"/>
      <c r="X802" s="113"/>
      <c r="Y802" s="113"/>
      <c r="Z802" s="113"/>
      <c r="AA802" s="113"/>
      <c r="AB802" s="113"/>
    </row>
    <row r="803" spans="1:28" s="41" customFormat="1" ht="15.75" x14ac:dyDescent="0.25">
      <c r="A803" s="48">
        <v>1</v>
      </c>
      <c r="B803" s="139" t="s">
        <v>865</v>
      </c>
      <c r="C803" s="137">
        <v>0.5</v>
      </c>
      <c r="D803" s="92" t="s">
        <v>576</v>
      </c>
      <c r="E803" s="103" t="s">
        <v>579</v>
      </c>
      <c r="F803" s="64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  <c r="AA803" s="61"/>
      <c r="AB803" s="61"/>
    </row>
    <row r="804" spans="1:28" s="41" customFormat="1" ht="15.75" x14ac:dyDescent="0.25">
      <c r="A804" s="48">
        <v>2</v>
      </c>
      <c r="B804" s="139" t="s">
        <v>866</v>
      </c>
      <c r="C804" s="137">
        <v>0.5</v>
      </c>
      <c r="D804" s="92" t="s">
        <v>576</v>
      </c>
      <c r="E804" s="103" t="s">
        <v>579</v>
      </c>
      <c r="F804" s="64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  <c r="AA804" s="61"/>
      <c r="AB804" s="61"/>
    </row>
    <row r="805" spans="1:28" s="41" customFormat="1" ht="15.75" x14ac:dyDescent="0.25">
      <c r="A805" s="48">
        <v>3</v>
      </c>
      <c r="B805" s="139" t="s">
        <v>9</v>
      </c>
      <c r="C805" s="137">
        <v>2.5</v>
      </c>
      <c r="D805" s="92" t="s">
        <v>576</v>
      </c>
      <c r="E805" s="103" t="s">
        <v>579</v>
      </c>
      <c r="F805" s="64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  <c r="AA805" s="61"/>
      <c r="AB805" s="61"/>
    </row>
    <row r="806" spans="1:28" s="44" customFormat="1" ht="15.75" x14ac:dyDescent="0.25">
      <c r="A806" s="48">
        <v>4</v>
      </c>
      <c r="B806" s="139" t="s">
        <v>867</v>
      </c>
      <c r="C806" s="137">
        <v>1</v>
      </c>
      <c r="D806" s="92" t="s">
        <v>576</v>
      </c>
      <c r="E806" s="103" t="s">
        <v>579</v>
      </c>
      <c r="F806" s="64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  <c r="AA806" s="62"/>
      <c r="AB806" s="62"/>
    </row>
    <row r="807" spans="1:28" s="44" customFormat="1" ht="15.75" x14ac:dyDescent="0.25">
      <c r="A807" s="48">
        <v>5</v>
      </c>
      <c r="B807" s="139" t="s">
        <v>570</v>
      </c>
      <c r="C807" s="137">
        <v>5.5</v>
      </c>
      <c r="D807" s="92" t="s">
        <v>576</v>
      </c>
      <c r="E807" s="103" t="s">
        <v>579</v>
      </c>
      <c r="F807" s="64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  <c r="AA807" s="62"/>
      <c r="AB807" s="62"/>
    </row>
    <row r="808" spans="1:28" s="44" customFormat="1" ht="15.75" x14ac:dyDescent="0.25">
      <c r="A808" s="48">
        <v>6</v>
      </c>
      <c r="B808" s="139" t="s">
        <v>749</v>
      </c>
      <c r="C808" s="137">
        <v>4.8</v>
      </c>
      <c r="D808" s="92" t="s">
        <v>576</v>
      </c>
      <c r="E808" s="103" t="s">
        <v>579</v>
      </c>
      <c r="F808" s="64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  <c r="AA808" s="62"/>
      <c r="AB808" s="62"/>
    </row>
    <row r="809" spans="1:28" s="44" customFormat="1" ht="15.75" x14ac:dyDescent="0.25">
      <c r="A809" s="48">
        <v>7</v>
      </c>
      <c r="B809" s="139" t="s">
        <v>750</v>
      </c>
      <c r="C809" s="137">
        <v>0.9</v>
      </c>
      <c r="D809" s="92" t="s">
        <v>576</v>
      </c>
      <c r="E809" s="103" t="s">
        <v>579</v>
      </c>
      <c r="F809" s="64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  <c r="AA809" s="62"/>
      <c r="AB809" s="62"/>
    </row>
    <row r="810" spans="1:28" s="44" customFormat="1" ht="15.75" x14ac:dyDescent="0.25">
      <c r="A810" s="48">
        <v>8</v>
      </c>
      <c r="B810" s="139" t="s">
        <v>751</v>
      </c>
      <c r="C810" s="137">
        <v>2</v>
      </c>
      <c r="D810" s="92" t="s">
        <v>576</v>
      </c>
      <c r="E810" s="103" t="s">
        <v>579</v>
      </c>
      <c r="F810" s="64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  <c r="AA810" s="62"/>
      <c r="AB810" s="62"/>
    </row>
    <row r="811" spans="1:28" s="44" customFormat="1" ht="15.75" x14ac:dyDescent="0.25">
      <c r="A811" s="48">
        <v>9</v>
      </c>
      <c r="B811" s="139" t="s">
        <v>752</v>
      </c>
      <c r="C811" s="137">
        <v>0.7</v>
      </c>
      <c r="D811" s="92" t="s">
        <v>576</v>
      </c>
      <c r="E811" s="103" t="s">
        <v>579</v>
      </c>
      <c r="F811" s="64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  <c r="AA811" s="62"/>
      <c r="AB811" s="62"/>
    </row>
    <row r="812" spans="1:28" s="44" customFormat="1" ht="15.75" x14ac:dyDescent="0.25">
      <c r="A812" s="48">
        <v>10</v>
      </c>
      <c r="B812" s="139" t="s">
        <v>753</v>
      </c>
      <c r="C812" s="137">
        <v>1.5</v>
      </c>
      <c r="D812" s="92" t="s">
        <v>575</v>
      </c>
      <c r="E812" s="103" t="s">
        <v>579</v>
      </c>
      <c r="F812" s="64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  <c r="AA812" s="62"/>
      <c r="AB812" s="62"/>
    </row>
    <row r="813" spans="1:28" s="44" customFormat="1" ht="15.75" x14ac:dyDescent="0.25">
      <c r="A813" s="48">
        <v>11</v>
      </c>
      <c r="B813" s="139" t="s">
        <v>569</v>
      </c>
      <c r="C813" s="137">
        <v>0.9</v>
      </c>
      <c r="D813" s="92" t="s">
        <v>575</v>
      </c>
      <c r="E813" s="103" t="s">
        <v>579</v>
      </c>
      <c r="F813" s="64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  <c r="AA813" s="62"/>
      <c r="AB813" s="62"/>
    </row>
    <row r="814" spans="1:28" s="44" customFormat="1" ht="15.75" x14ac:dyDescent="0.25">
      <c r="A814" s="48">
        <v>12</v>
      </c>
      <c r="B814" s="139" t="s">
        <v>754</v>
      </c>
      <c r="C814" s="137">
        <v>7</v>
      </c>
      <c r="D814" s="92" t="s">
        <v>575</v>
      </c>
      <c r="E814" s="103" t="s">
        <v>579</v>
      </c>
      <c r="F814" s="64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  <c r="AA814" s="62"/>
      <c r="AB814" s="62"/>
    </row>
    <row r="815" spans="1:28" s="44" customFormat="1" ht="15.75" x14ac:dyDescent="0.25">
      <c r="A815" s="48">
        <v>13</v>
      </c>
      <c r="B815" s="140" t="s">
        <v>755</v>
      </c>
      <c r="C815" s="126">
        <v>0.6</v>
      </c>
      <c r="D815" s="73" t="s">
        <v>575</v>
      </c>
      <c r="E815" s="103" t="s">
        <v>579</v>
      </c>
      <c r="F815" s="64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  <c r="AA815" s="62"/>
      <c r="AB815" s="62"/>
    </row>
    <row r="816" spans="1:28" s="44" customFormat="1" ht="15.75" x14ac:dyDescent="0.25">
      <c r="A816" s="48">
        <v>14</v>
      </c>
      <c r="B816" s="140" t="s">
        <v>756</v>
      </c>
      <c r="C816" s="126">
        <v>0.5</v>
      </c>
      <c r="D816" s="73" t="s">
        <v>575</v>
      </c>
      <c r="E816" s="103" t="s">
        <v>579</v>
      </c>
      <c r="F816" s="64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  <c r="AA816" s="62"/>
      <c r="AB816" s="62"/>
    </row>
    <row r="817" spans="1:28" s="44" customFormat="1" ht="15.75" x14ac:dyDescent="0.25">
      <c r="A817" s="48">
        <v>15</v>
      </c>
      <c r="B817" s="139" t="s">
        <v>387</v>
      </c>
      <c r="C817" s="137">
        <v>1.1299999999999999</v>
      </c>
      <c r="D817" s="92" t="s">
        <v>574</v>
      </c>
      <c r="E817" s="103" t="s">
        <v>579</v>
      </c>
      <c r="F817" s="64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  <c r="AA817" s="62"/>
      <c r="AB817" s="62"/>
    </row>
    <row r="818" spans="1:28" s="44" customFormat="1" ht="15.75" x14ac:dyDescent="0.25">
      <c r="A818" s="48">
        <v>16</v>
      </c>
      <c r="B818" s="139" t="s">
        <v>567</v>
      </c>
      <c r="C818" s="137">
        <v>0.5</v>
      </c>
      <c r="D818" s="92" t="s">
        <v>574</v>
      </c>
      <c r="E818" s="103" t="s">
        <v>579</v>
      </c>
      <c r="F818" s="64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  <c r="AA818" s="62"/>
      <c r="AB818" s="62"/>
    </row>
    <row r="819" spans="1:28" s="44" customFormat="1" ht="15.75" x14ac:dyDescent="0.25">
      <c r="A819" s="48">
        <v>17</v>
      </c>
      <c r="B819" s="139" t="s">
        <v>568</v>
      </c>
      <c r="C819" s="137">
        <v>0.3</v>
      </c>
      <c r="D819" s="92" t="s">
        <v>574</v>
      </c>
      <c r="E819" s="103" t="s">
        <v>579</v>
      </c>
      <c r="F819" s="64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  <c r="AA819" s="62"/>
      <c r="AB819" s="62"/>
    </row>
    <row r="820" spans="1:28" s="44" customFormat="1" ht="15.75" x14ac:dyDescent="0.25">
      <c r="A820" s="48">
        <v>18</v>
      </c>
      <c r="B820" s="139" t="s">
        <v>757</v>
      </c>
      <c r="C820" s="137">
        <v>2.4900000000000002</v>
      </c>
      <c r="D820" s="92" t="s">
        <v>574</v>
      </c>
      <c r="E820" s="103" t="s">
        <v>579</v>
      </c>
      <c r="F820" s="64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  <c r="AA820" s="62"/>
      <c r="AB820" s="62"/>
    </row>
    <row r="821" spans="1:28" s="44" customFormat="1" ht="15.75" x14ac:dyDescent="0.25">
      <c r="A821" s="48">
        <v>19</v>
      </c>
      <c r="B821" s="139" t="s">
        <v>758</v>
      </c>
      <c r="C821" s="137">
        <v>4</v>
      </c>
      <c r="D821" s="92" t="s">
        <v>577</v>
      </c>
      <c r="E821" s="103" t="s">
        <v>579</v>
      </c>
      <c r="F821" s="64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  <c r="AA821" s="62"/>
      <c r="AB821" s="62"/>
    </row>
    <row r="822" spans="1:28" s="44" customFormat="1" ht="15.75" x14ac:dyDescent="0.25">
      <c r="A822" s="48">
        <v>20</v>
      </c>
      <c r="B822" s="139" t="s">
        <v>571</v>
      </c>
      <c r="C822" s="137">
        <v>1</v>
      </c>
      <c r="D822" s="92" t="s">
        <v>577</v>
      </c>
      <c r="E822" s="103" t="s">
        <v>579</v>
      </c>
      <c r="F822" s="64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  <c r="AA822" s="62"/>
      <c r="AB822" s="62"/>
    </row>
    <row r="823" spans="1:28" s="44" customFormat="1" ht="15.75" x14ac:dyDescent="0.25">
      <c r="A823" s="48">
        <v>21</v>
      </c>
      <c r="B823" s="139" t="s">
        <v>759</v>
      </c>
      <c r="C823" s="137">
        <v>7</v>
      </c>
      <c r="D823" s="92" t="s">
        <v>577</v>
      </c>
      <c r="E823" s="103" t="s">
        <v>579</v>
      </c>
      <c r="F823" s="64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  <c r="AA823" s="62"/>
      <c r="AB823" s="62"/>
    </row>
    <row r="824" spans="1:28" s="44" customFormat="1" ht="15.75" x14ac:dyDescent="0.25">
      <c r="A824" s="48">
        <v>22</v>
      </c>
      <c r="B824" s="139" t="s">
        <v>28</v>
      </c>
      <c r="C824" s="137">
        <v>2</v>
      </c>
      <c r="D824" s="92" t="s">
        <v>577</v>
      </c>
      <c r="E824" s="103" t="s">
        <v>579</v>
      </c>
      <c r="F824" s="64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  <c r="AA824" s="62"/>
      <c r="AB824" s="62"/>
    </row>
    <row r="825" spans="1:28" s="44" customFormat="1" ht="15.75" x14ac:dyDescent="0.25">
      <c r="A825" s="48">
        <v>23</v>
      </c>
      <c r="B825" s="139" t="s">
        <v>760</v>
      </c>
      <c r="C825" s="137">
        <v>6.8</v>
      </c>
      <c r="D825" s="92" t="s">
        <v>762</v>
      </c>
      <c r="E825" s="103" t="s">
        <v>579</v>
      </c>
      <c r="F825" s="64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  <c r="AA825" s="62"/>
      <c r="AB825" s="62"/>
    </row>
    <row r="826" spans="1:28" s="44" customFormat="1" ht="15.75" x14ac:dyDescent="0.25">
      <c r="A826" s="48">
        <v>24</v>
      </c>
      <c r="B826" s="139" t="s">
        <v>572</v>
      </c>
      <c r="C826" s="137">
        <v>1.7</v>
      </c>
      <c r="D826" s="92" t="s">
        <v>578</v>
      </c>
      <c r="E826" s="103" t="s">
        <v>579</v>
      </c>
      <c r="F826" s="64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  <c r="AA826" s="62"/>
      <c r="AB826" s="62"/>
    </row>
    <row r="827" spans="1:28" s="43" customFormat="1" ht="15.75" x14ac:dyDescent="0.25">
      <c r="A827" s="48">
        <v>25</v>
      </c>
      <c r="B827" s="139" t="s">
        <v>573</v>
      </c>
      <c r="C827" s="137">
        <v>3</v>
      </c>
      <c r="D827" s="92" t="s">
        <v>578</v>
      </c>
      <c r="E827" s="103" t="s">
        <v>579</v>
      </c>
      <c r="F827" s="64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  <c r="AA827" s="58"/>
      <c r="AB827" s="58"/>
    </row>
    <row r="828" spans="1:28" s="45" customFormat="1" ht="21" customHeight="1" x14ac:dyDescent="0.25">
      <c r="A828" s="48">
        <v>26</v>
      </c>
      <c r="B828" s="139" t="s">
        <v>761</v>
      </c>
      <c r="C828" s="137">
        <v>0.73</v>
      </c>
      <c r="D828" s="92" t="s">
        <v>578</v>
      </c>
      <c r="E828" s="103" t="s">
        <v>579</v>
      </c>
      <c r="F828" s="64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  <c r="AA828" s="58"/>
      <c r="AB828" s="58"/>
    </row>
    <row r="829" spans="1:28" s="45" customFormat="1" ht="15.75" x14ac:dyDescent="0.25">
      <c r="A829" s="89" t="s">
        <v>975</v>
      </c>
      <c r="B829" s="141" t="s">
        <v>966</v>
      </c>
      <c r="C829" s="129">
        <f>C830+C831+C832+C833+C834+C835+C836+C837+C838+C839+C840+C841+C842+C843+C844+C845+C846+C847+C848+C849+C850+C851+C852</f>
        <v>453.14</v>
      </c>
      <c r="D829" s="137"/>
      <c r="E829" s="103"/>
      <c r="F829" s="64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  <c r="AA829" s="58"/>
      <c r="AB829" s="58"/>
    </row>
    <row r="830" spans="1:28" s="45" customFormat="1" ht="15.75" x14ac:dyDescent="0.25">
      <c r="A830" s="48">
        <v>1</v>
      </c>
      <c r="B830" s="142" t="s">
        <v>839</v>
      </c>
      <c r="C830" s="152">
        <v>56</v>
      </c>
      <c r="D830" s="143" t="s">
        <v>247</v>
      </c>
      <c r="E830" s="50" t="s">
        <v>588</v>
      </c>
      <c r="F830" s="64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  <c r="AA830" s="58"/>
      <c r="AB830" s="58"/>
    </row>
    <row r="831" spans="1:28" s="45" customFormat="1" ht="15.75" x14ac:dyDescent="0.25">
      <c r="A831" s="48">
        <v>2</v>
      </c>
      <c r="B831" s="142" t="s">
        <v>840</v>
      </c>
      <c r="C831" s="152">
        <v>78.739999999999995</v>
      </c>
      <c r="D831" s="143" t="s">
        <v>318</v>
      </c>
      <c r="E831" s="50" t="s">
        <v>588</v>
      </c>
      <c r="F831" s="64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  <c r="AA831" s="58"/>
      <c r="AB831" s="58"/>
    </row>
    <row r="832" spans="1:28" s="45" customFormat="1" ht="15.75" x14ac:dyDescent="0.25">
      <c r="A832" s="48">
        <v>3</v>
      </c>
      <c r="B832" s="142" t="s">
        <v>841</v>
      </c>
      <c r="C832" s="152">
        <v>102.34</v>
      </c>
      <c r="D832" s="144" t="s">
        <v>355</v>
      </c>
      <c r="E832" s="50" t="s">
        <v>588</v>
      </c>
      <c r="F832" s="64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  <c r="AA832" s="58"/>
      <c r="AB832" s="58"/>
    </row>
    <row r="833" spans="1:28" s="45" customFormat="1" ht="15.75" x14ac:dyDescent="0.25">
      <c r="A833" s="48">
        <v>4</v>
      </c>
      <c r="B833" s="145" t="s">
        <v>860</v>
      </c>
      <c r="C833" s="152">
        <v>10.5</v>
      </c>
      <c r="D833" s="143" t="s">
        <v>356</v>
      </c>
      <c r="E833" s="50" t="s">
        <v>588</v>
      </c>
      <c r="F833" s="64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  <c r="AA833" s="58"/>
      <c r="AB833" s="58"/>
    </row>
    <row r="834" spans="1:28" s="45" customFormat="1" ht="15.75" x14ac:dyDescent="0.25">
      <c r="A834" s="48">
        <v>5</v>
      </c>
      <c r="B834" s="145" t="s">
        <v>861</v>
      </c>
      <c r="C834" s="152">
        <v>68</v>
      </c>
      <c r="D834" s="144" t="s">
        <v>226</v>
      </c>
      <c r="E834" s="50" t="s">
        <v>588</v>
      </c>
      <c r="F834" s="64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  <c r="AA834" s="58"/>
      <c r="AB834" s="58"/>
    </row>
    <row r="835" spans="1:28" s="45" customFormat="1" ht="15.75" x14ac:dyDescent="0.25">
      <c r="A835" s="48">
        <v>6</v>
      </c>
      <c r="B835" s="145" t="s">
        <v>862</v>
      </c>
      <c r="C835" s="152">
        <v>65.45</v>
      </c>
      <c r="D835" s="143" t="s">
        <v>864</v>
      </c>
      <c r="E835" s="50" t="s">
        <v>588</v>
      </c>
      <c r="F835" s="64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  <c r="AA835" s="58"/>
      <c r="AB835" s="58"/>
    </row>
    <row r="836" spans="1:28" s="45" customFormat="1" ht="15.75" x14ac:dyDescent="0.25">
      <c r="A836" s="48">
        <v>7</v>
      </c>
      <c r="B836" s="145" t="s">
        <v>863</v>
      </c>
      <c r="C836" s="152">
        <v>26.33</v>
      </c>
      <c r="D836" s="143" t="s">
        <v>587</v>
      </c>
      <c r="E836" s="50" t="s">
        <v>588</v>
      </c>
      <c r="F836" s="64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  <c r="AA836" s="58"/>
      <c r="AB836" s="58"/>
    </row>
    <row r="837" spans="1:28" s="45" customFormat="1" ht="15.75" x14ac:dyDescent="0.25">
      <c r="A837" s="48">
        <v>8</v>
      </c>
      <c r="B837" s="145" t="s">
        <v>580</v>
      </c>
      <c r="C837" s="152">
        <v>1.95</v>
      </c>
      <c r="D837" s="143" t="s">
        <v>587</v>
      </c>
      <c r="E837" s="50" t="s">
        <v>588</v>
      </c>
      <c r="F837" s="64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  <c r="AA837" s="58"/>
      <c r="AB837" s="58"/>
    </row>
    <row r="838" spans="1:28" s="45" customFormat="1" ht="15.75" x14ac:dyDescent="0.25">
      <c r="A838" s="48">
        <v>9</v>
      </c>
      <c r="B838" s="146" t="s">
        <v>581</v>
      </c>
      <c r="C838" s="152">
        <v>1.01</v>
      </c>
      <c r="D838" s="143" t="s">
        <v>587</v>
      </c>
      <c r="E838" s="50" t="s">
        <v>588</v>
      </c>
      <c r="F838" s="64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  <c r="AA838" s="58"/>
      <c r="AB838" s="58"/>
    </row>
    <row r="839" spans="1:28" s="45" customFormat="1" ht="15.75" x14ac:dyDescent="0.25">
      <c r="A839" s="48">
        <v>10</v>
      </c>
      <c r="B839" s="146" t="s">
        <v>89</v>
      </c>
      <c r="C839" s="152">
        <v>1.05</v>
      </c>
      <c r="D839" s="143" t="s">
        <v>587</v>
      </c>
      <c r="E839" s="50" t="s">
        <v>588</v>
      </c>
      <c r="F839" s="64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  <c r="AA839" s="58"/>
      <c r="AB839" s="58"/>
    </row>
    <row r="840" spans="1:28" s="45" customFormat="1" ht="15.75" x14ac:dyDescent="0.25">
      <c r="A840" s="48">
        <v>11</v>
      </c>
      <c r="B840" s="146" t="s">
        <v>582</v>
      </c>
      <c r="C840" s="152">
        <v>3.91</v>
      </c>
      <c r="D840" s="143" t="s">
        <v>587</v>
      </c>
      <c r="E840" s="50" t="s">
        <v>588</v>
      </c>
      <c r="F840" s="64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  <c r="AA840" s="58"/>
      <c r="AB840" s="58"/>
    </row>
    <row r="841" spans="1:28" s="45" customFormat="1" ht="15.75" x14ac:dyDescent="0.25">
      <c r="A841" s="48">
        <v>12</v>
      </c>
      <c r="B841" s="142" t="s">
        <v>346</v>
      </c>
      <c r="C841" s="152">
        <v>3.03</v>
      </c>
      <c r="D841" s="143" t="s">
        <v>587</v>
      </c>
      <c r="E841" s="50" t="s">
        <v>588</v>
      </c>
      <c r="F841" s="64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  <c r="AA841" s="58"/>
      <c r="AB841" s="58"/>
    </row>
    <row r="842" spans="1:28" s="45" customFormat="1" ht="15.75" x14ac:dyDescent="0.25">
      <c r="A842" s="48">
        <v>13</v>
      </c>
      <c r="B842" s="146" t="s">
        <v>583</v>
      </c>
      <c r="C842" s="152">
        <v>4.38</v>
      </c>
      <c r="D842" s="143" t="s">
        <v>587</v>
      </c>
      <c r="E842" s="50" t="s">
        <v>588</v>
      </c>
      <c r="F842" s="64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  <c r="AA842" s="58"/>
      <c r="AB842" s="58"/>
    </row>
    <row r="843" spans="1:28" s="45" customFormat="1" ht="15.75" x14ac:dyDescent="0.25">
      <c r="A843" s="48">
        <v>14</v>
      </c>
      <c r="B843" s="146" t="s">
        <v>584</v>
      </c>
      <c r="C843" s="152">
        <v>3.77</v>
      </c>
      <c r="D843" s="143" t="s">
        <v>587</v>
      </c>
      <c r="E843" s="50" t="s">
        <v>588</v>
      </c>
      <c r="F843" s="64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  <c r="AA843" s="58"/>
      <c r="AB843" s="58"/>
    </row>
    <row r="844" spans="1:28" s="45" customFormat="1" ht="15.75" x14ac:dyDescent="0.25">
      <c r="A844" s="48">
        <v>15</v>
      </c>
      <c r="B844" s="146" t="s">
        <v>645</v>
      </c>
      <c r="C844" s="152">
        <v>4.5</v>
      </c>
      <c r="D844" s="143" t="s">
        <v>587</v>
      </c>
      <c r="E844" s="50" t="s">
        <v>588</v>
      </c>
      <c r="F844" s="64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  <c r="AA844" s="58"/>
      <c r="AB844" s="58"/>
    </row>
    <row r="845" spans="1:28" s="45" customFormat="1" ht="15.75" x14ac:dyDescent="0.25">
      <c r="A845" s="48">
        <v>16</v>
      </c>
      <c r="B845" s="142" t="s">
        <v>373</v>
      </c>
      <c r="C845" s="152">
        <v>2.68</v>
      </c>
      <c r="D845" s="143" t="s">
        <v>318</v>
      </c>
      <c r="E845" s="50" t="s">
        <v>588</v>
      </c>
      <c r="F845" s="64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  <c r="AA845" s="58"/>
      <c r="AB845" s="58"/>
    </row>
    <row r="846" spans="1:28" s="45" customFormat="1" ht="15.75" x14ac:dyDescent="0.25">
      <c r="A846" s="48">
        <v>17</v>
      </c>
      <c r="B846" s="142" t="s">
        <v>585</v>
      </c>
      <c r="C846" s="152">
        <v>3.5</v>
      </c>
      <c r="D846" s="143" t="s">
        <v>318</v>
      </c>
      <c r="E846" s="50" t="s">
        <v>588</v>
      </c>
      <c r="F846" s="64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  <c r="AA846" s="58"/>
      <c r="AB846" s="58"/>
    </row>
    <row r="847" spans="1:28" s="45" customFormat="1" ht="15.75" x14ac:dyDescent="0.25">
      <c r="A847" s="48">
        <v>18</v>
      </c>
      <c r="B847" s="142" t="s">
        <v>586</v>
      </c>
      <c r="C847" s="152">
        <v>2.35</v>
      </c>
      <c r="D847" s="143" t="s">
        <v>318</v>
      </c>
      <c r="E847" s="50" t="s">
        <v>588</v>
      </c>
      <c r="F847" s="64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  <c r="AA847" s="58"/>
      <c r="AB847" s="58"/>
    </row>
    <row r="848" spans="1:28" s="45" customFormat="1" ht="15.75" x14ac:dyDescent="0.25">
      <c r="A848" s="48">
        <v>19</v>
      </c>
      <c r="B848" s="146" t="s">
        <v>382</v>
      </c>
      <c r="C848" s="153">
        <v>2.2000000000000002</v>
      </c>
      <c r="D848" s="143" t="s">
        <v>318</v>
      </c>
      <c r="E848" s="50" t="s">
        <v>588</v>
      </c>
      <c r="F848" s="64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  <c r="AA848" s="58"/>
      <c r="AB848" s="58"/>
    </row>
    <row r="849" spans="1:28" s="45" customFormat="1" ht="15.75" x14ac:dyDescent="0.25">
      <c r="A849" s="48">
        <v>20</v>
      </c>
      <c r="B849" s="142" t="s">
        <v>837</v>
      </c>
      <c r="C849" s="152">
        <v>1.2</v>
      </c>
      <c r="D849" s="144" t="s">
        <v>587</v>
      </c>
      <c r="E849" s="50" t="s">
        <v>588</v>
      </c>
      <c r="F849" s="64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  <c r="AA849" s="58"/>
      <c r="AB849" s="58"/>
    </row>
    <row r="850" spans="1:28" s="45" customFormat="1" ht="15.75" x14ac:dyDescent="0.25">
      <c r="A850" s="48">
        <v>21</v>
      </c>
      <c r="B850" s="142" t="s">
        <v>718</v>
      </c>
      <c r="C850" s="152">
        <v>1</v>
      </c>
      <c r="D850" s="144" t="s">
        <v>587</v>
      </c>
      <c r="E850" s="50" t="s">
        <v>588</v>
      </c>
      <c r="F850" s="64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  <c r="AA850" s="58"/>
      <c r="AB850" s="58"/>
    </row>
    <row r="851" spans="1:28" s="45" customFormat="1" ht="15.75" x14ac:dyDescent="0.25">
      <c r="A851" s="48">
        <v>22</v>
      </c>
      <c r="B851" s="142" t="s">
        <v>838</v>
      </c>
      <c r="C851" s="152">
        <v>1.25</v>
      </c>
      <c r="D851" s="144" t="s">
        <v>587</v>
      </c>
      <c r="E851" s="50" t="s">
        <v>588</v>
      </c>
      <c r="F851" s="64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  <c r="AA851" s="58"/>
      <c r="AB851" s="58"/>
    </row>
    <row r="852" spans="1:28" s="45" customFormat="1" ht="15.75" x14ac:dyDescent="0.25">
      <c r="A852" s="48">
        <v>23</v>
      </c>
      <c r="B852" s="142" t="s">
        <v>25</v>
      </c>
      <c r="C852" s="152">
        <v>8</v>
      </c>
      <c r="D852" s="144" t="s">
        <v>587</v>
      </c>
      <c r="E852" s="50" t="s">
        <v>588</v>
      </c>
      <c r="F852" s="64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  <c r="AA852" s="58"/>
      <c r="AB852" s="58"/>
    </row>
    <row r="853" spans="1:28" s="116" customFormat="1" ht="15.75" x14ac:dyDescent="0.25">
      <c r="A853" s="89" t="s">
        <v>976</v>
      </c>
      <c r="B853" s="76" t="s">
        <v>967</v>
      </c>
      <c r="C853" s="77">
        <f>C854+C855+C856+C857+C858+C859+C860+C861+C862+C863+C864+C865+C866+C867+C868+C869+C870+C871+C872+C873+C874+C875+C876+C877+C878+C879+C880+C881</f>
        <v>351.48201999999998</v>
      </c>
      <c r="D853" s="104"/>
      <c r="E853" s="104" t="s">
        <v>588</v>
      </c>
      <c r="F853" s="105"/>
      <c r="G853" s="115"/>
      <c r="H853" s="115"/>
      <c r="I853" s="115"/>
      <c r="J853" s="115"/>
      <c r="K853" s="115"/>
      <c r="L853" s="115"/>
      <c r="M853" s="115"/>
      <c r="N853" s="115"/>
      <c r="O853" s="115"/>
      <c r="P853" s="115"/>
      <c r="Q853" s="115"/>
      <c r="R853" s="115"/>
      <c r="S853" s="115"/>
      <c r="T853" s="115"/>
      <c r="U853" s="115"/>
      <c r="V853" s="115"/>
      <c r="W853" s="115"/>
      <c r="X853" s="115"/>
      <c r="Y853" s="115"/>
      <c r="Z853" s="115"/>
      <c r="AA853" s="115"/>
      <c r="AB853" s="115"/>
    </row>
    <row r="854" spans="1:28" s="43" customFormat="1" ht="15.75" x14ac:dyDescent="0.25">
      <c r="A854" s="48">
        <v>1</v>
      </c>
      <c r="B854" s="173" t="s">
        <v>683</v>
      </c>
      <c r="C854" s="174">
        <v>8.75197</v>
      </c>
      <c r="D854" s="92" t="s">
        <v>592</v>
      </c>
      <c r="E854" s="176" t="s">
        <v>595</v>
      </c>
      <c r="F854" s="156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  <c r="AA854" s="58"/>
      <c r="AB854" s="58"/>
    </row>
    <row r="855" spans="1:28" s="43" customFormat="1" ht="23.25" customHeight="1" x14ac:dyDescent="0.25">
      <c r="A855" s="48">
        <v>2</v>
      </c>
      <c r="B855" s="173" t="s">
        <v>680</v>
      </c>
      <c r="C855" s="174">
        <v>4.3282100000000003</v>
      </c>
      <c r="D855" s="92" t="s">
        <v>592</v>
      </c>
      <c r="E855" s="53" t="s">
        <v>595</v>
      </c>
      <c r="F855" s="156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  <c r="AA855" s="58"/>
      <c r="AB855" s="58"/>
    </row>
    <row r="856" spans="1:28" s="43" customFormat="1" ht="15.75" x14ac:dyDescent="0.25">
      <c r="A856" s="48">
        <v>3</v>
      </c>
      <c r="B856" s="173" t="s">
        <v>676</v>
      </c>
      <c r="C856" s="174">
        <v>3.7404800000000002</v>
      </c>
      <c r="D856" s="92" t="s">
        <v>592</v>
      </c>
      <c r="E856" s="53" t="s">
        <v>595</v>
      </c>
      <c r="F856" s="156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  <c r="AA856" s="58"/>
      <c r="AB856" s="58"/>
    </row>
    <row r="857" spans="1:28" s="43" customFormat="1" ht="15.75" x14ac:dyDescent="0.25">
      <c r="A857" s="48">
        <v>4</v>
      </c>
      <c r="B857" s="173" t="s">
        <v>685</v>
      </c>
      <c r="C857" s="174">
        <v>1.8906499999999999</v>
      </c>
      <c r="D857" s="92" t="s">
        <v>592</v>
      </c>
      <c r="E857" s="53" t="s">
        <v>595</v>
      </c>
      <c r="F857" s="156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  <c r="AA857" s="58"/>
      <c r="AB857" s="58"/>
    </row>
    <row r="858" spans="1:28" s="43" customFormat="1" ht="15.75" x14ac:dyDescent="0.25">
      <c r="A858" s="48">
        <v>5</v>
      </c>
      <c r="B858" s="173" t="s">
        <v>690</v>
      </c>
      <c r="C858" s="174">
        <v>4.1465800000000002</v>
      </c>
      <c r="D858" s="92" t="s">
        <v>592</v>
      </c>
      <c r="E858" s="53" t="s">
        <v>595</v>
      </c>
      <c r="F858" s="156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  <c r="AA858" s="58"/>
      <c r="AB858" s="58"/>
    </row>
    <row r="859" spans="1:28" s="43" customFormat="1" ht="15.75" x14ac:dyDescent="0.25">
      <c r="A859" s="48">
        <v>6</v>
      </c>
      <c r="B859" s="173" t="s">
        <v>686</v>
      </c>
      <c r="C859" s="174">
        <v>1.84474</v>
      </c>
      <c r="D859" s="92" t="s">
        <v>592</v>
      </c>
      <c r="E859" s="53" t="s">
        <v>595</v>
      </c>
      <c r="F859" s="156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  <c r="AA859" s="58"/>
      <c r="AB859" s="58"/>
    </row>
    <row r="860" spans="1:28" s="43" customFormat="1" ht="15.75" x14ac:dyDescent="0.25">
      <c r="A860" s="48">
        <v>7</v>
      </c>
      <c r="B860" s="173" t="s">
        <v>678</v>
      </c>
      <c r="C860" s="174">
        <v>3.6974499999999999</v>
      </c>
      <c r="D860" s="92" t="s">
        <v>592</v>
      </c>
      <c r="E860" s="53" t="s">
        <v>595</v>
      </c>
      <c r="F860" s="156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  <c r="AA860" s="58"/>
      <c r="AB860" s="58"/>
    </row>
    <row r="861" spans="1:28" s="43" customFormat="1" ht="15.75" x14ac:dyDescent="0.25">
      <c r="A861" s="48">
        <v>8</v>
      </c>
      <c r="B861" s="173" t="s">
        <v>681</v>
      </c>
      <c r="C861" s="174">
        <v>5.8406600000000006</v>
      </c>
      <c r="D861" s="92" t="s">
        <v>592</v>
      </c>
      <c r="E861" s="53" t="s">
        <v>595</v>
      </c>
      <c r="F861" s="156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  <c r="AA861" s="58"/>
      <c r="AB861" s="58"/>
    </row>
    <row r="862" spans="1:28" s="43" customFormat="1" ht="15.75" x14ac:dyDescent="0.25">
      <c r="A862" s="48">
        <v>9</v>
      </c>
      <c r="B862" s="173" t="s">
        <v>691</v>
      </c>
      <c r="C862" s="174">
        <v>3.9607199999999998</v>
      </c>
      <c r="D862" s="92" t="s">
        <v>592</v>
      </c>
      <c r="E862" s="53" t="s">
        <v>595</v>
      </c>
      <c r="F862" s="156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  <c r="AA862" s="58"/>
      <c r="AB862" s="58"/>
    </row>
    <row r="863" spans="1:28" s="43" customFormat="1" ht="15.75" x14ac:dyDescent="0.25">
      <c r="A863" s="48">
        <v>10</v>
      </c>
      <c r="B863" s="173" t="s">
        <v>687</v>
      </c>
      <c r="C863" s="174">
        <v>5.5086399999999998</v>
      </c>
      <c r="D863" s="92" t="s">
        <v>592</v>
      </c>
      <c r="E863" s="53" t="s">
        <v>595</v>
      </c>
      <c r="F863" s="156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  <c r="AA863" s="58"/>
      <c r="AB863" s="58"/>
    </row>
    <row r="864" spans="1:28" s="43" customFormat="1" ht="15.75" x14ac:dyDescent="0.25">
      <c r="A864" s="48">
        <v>11</v>
      </c>
      <c r="B864" s="173" t="s">
        <v>679</v>
      </c>
      <c r="C864" s="174">
        <v>3.8331900000000001</v>
      </c>
      <c r="D864" s="92" t="s">
        <v>592</v>
      </c>
      <c r="E864" s="53" t="s">
        <v>595</v>
      </c>
      <c r="F864" s="156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  <c r="AA864" s="58"/>
      <c r="AB864" s="58"/>
    </row>
    <row r="865" spans="1:28" s="43" customFormat="1" ht="15.75" x14ac:dyDescent="0.25">
      <c r="A865" s="48">
        <v>12</v>
      </c>
      <c r="B865" s="173" t="s">
        <v>688</v>
      </c>
      <c r="C865" s="174">
        <v>2.4482599999999999</v>
      </c>
      <c r="D865" s="92" t="s">
        <v>592</v>
      </c>
      <c r="E865" s="53" t="s">
        <v>595</v>
      </c>
      <c r="F865" s="156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  <c r="AA865" s="58"/>
      <c r="AB865" s="58"/>
    </row>
    <row r="866" spans="1:28" s="43" customFormat="1" ht="15.75" x14ac:dyDescent="0.25">
      <c r="A866" s="48">
        <v>13</v>
      </c>
      <c r="B866" s="173" t="s">
        <v>689</v>
      </c>
      <c r="C866" s="174">
        <v>2.5874200000000003</v>
      </c>
      <c r="D866" s="92" t="s">
        <v>592</v>
      </c>
      <c r="E866" s="53" t="s">
        <v>595</v>
      </c>
      <c r="F866" s="156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  <c r="AA866" s="58"/>
      <c r="AB866" s="58"/>
    </row>
    <row r="867" spans="1:28" s="43" customFormat="1" ht="15.75" x14ac:dyDescent="0.25">
      <c r="A867" s="48">
        <v>14</v>
      </c>
      <c r="B867" s="173" t="s">
        <v>682</v>
      </c>
      <c r="C867" s="174">
        <v>6.9094499999999996</v>
      </c>
      <c r="D867" s="92" t="s">
        <v>592</v>
      </c>
      <c r="E867" s="53" t="s">
        <v>595</v>
      </c>
      <c r="F867" s="156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  <c r="AA867" s="58"/>
      <c r="AB867" s="58"/>
    </row>
    <row r="868" spans="1:28" s="43" customFormat="1" ht="15.75" x14ac:dyDescent="0.25">
      <c r="A868" s="48">
        <v>15</v>
      </c>
      <c r="B868" s="173" t="s">
        <v>829</v>
      </c>
      <c r="C868" s="174">
        <v>5.1415100000000002</v>
      </c>
      <c r="D868" s="92" t="s">
        <v>592</v>
      </c>
      <c r="E868" s="53" t="s">
        <v>595</v>
      </c>
      <c r="F868" s="156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  <c r="AA868" s="58"/>
      <c r="AB868" s="58"/>
    </row>
    <row r="869" spans="1:28" s="43" customFormat="1" ht="15.75" x14ac:dyDescent="0.25">
      <c r="A869" s="48">
        <v>16</v>
      </c>
      <c r="B869" s="173" t="s">
        <v>675</v>
      </c>
      <c r="C869" s="174">
        <v>10.906239999999999</v>
      </c>
      <c r="D869" s="92" t="s">
        <v>591</v>
      </c>
      <c r="E869" s="53" t="s">
        <v>595</v>
      </c>
      <c r="F869" s="156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  <c r="AA869" s="58"/>
      <c r="AB869" s="58"/>
    </row>
    <row r="870" spans="1:28" s="43" customFormat="1" ht="15.75" x14ac:dyDescent="0.25">
      <c r="A870" s="48">
        <v>17</v>
      </c>
      <c r="B870" s="173" t="s">
        <v>692</v>
      </c>
      <c r="C870" s="174">
        <v>2.0672000000000001</v>
      </c>
      <c r="D870" s="92" t="s">
        <v>594</v>
      </c>
      <c r="E870" s="53" t="s">
        <v>595</v>
      </c>
      <c r="F870" s="156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  <c r="AA870" s="58"/>
      <c r="AB870" s="58"/>
    </row>
    <row r="871" spans="1:28" s="43" customFormat="1" ht="15.75" x14ac:dyDescent="0.25">
      <c r="A871" s="48">
        <v>18</v>
      </c>
      <c r="B871" s="173" t="s">
        <v>677</v>
      </c>
      <c r="C871" s="174">
        <v>8.2386900000000001</v>
      </c>
      <c r="D871" s="92" t="s">
        <v>594</v>
      </c>
      <c r="E871" s="53" t="s">
        <v>595</v>
      </c>
      <c r="F871" s="156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  <c r="AA871" s="58"/>
      <c r="AB871" s="58"/>
    </row>
    <row r="872" spans="1:28" s="43" customFormat="1" ht="15.75" x14ac:dyDescent="0.25">
      <c r="A872" s="48">
        <v>19</v>
      </c>
      <c r="B872" s="173" t="s">
        <v>684</v>
      </c>
      <c r="C872" s="174">
        <v>2.1303999999999998</v>
      </c>
      <c r="D872" s="92" t="s">
        <v>593</v>
      </c>
      <c r="E872" s="53" t="s">
        <v>595</v>
      </c>
      <c r="F872" s="156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  <c r="AA872" s="58"/>
      <c r="AB872" s="58"/>
    </row>
    <row r="873" spans="1:28" s="43" customFormat="1" ht="15.75" x14ac:dyDescent="0.25">
      <c r="A873" s="48">
        <v>20</v>
      </c>
      <c r="B873" s="173" t="s">
        <v>6</v>
      </c>
      <c r="C873" s="174">
        <v>4.2941699999999994</v>
      </c>
      <c r="D873" s="92" t="s">
        <v>593</v>
      </c>
      <c r="E873" s="53" t="s">
        <v>595</v>
      </c>
      <c r="F873" s="156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  <c r="AA873" s="58"/>
      <c r="AB873" s="58"/>
    </row>
    <row r="874" spans="1:28" s="43" customFormat="1" ht="15.75" x14ac:dyDescent="0.25">
      <c r="A874" s="48">
        <v>21</v>
      </c>
      <c r="B874" s="173" t="s">
        <v>693</v>
      </c>
      <c r="C874" s="174">
        <v>2.5570900000000001</v>
      </c>
      <c r="D874" s="92" t="s">
        <v>593</v>
      </c>
      <c r="E874" s="53" t="s">
        <v>595</v>
      </c>
      <c r="F874" s="156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  <c r="AA874" s="58"/>
      <c r="AB874" s="58"/>
    </row>
    <row r="875" spans="1:28" s="43" customFormat="1" ht="15.75" x14ac:dyDescent="0.25">
      <c r="A875" s="48">
        <v>22</v>
      </c>
      <c r="B875" s="173" t="s">
        <v>5</v>
      </c>
      <c r="C875" s="174">
        <v>4.5957900000000009</v>
      </c>
      <c r="D875" s="92" t="s">
        <v>593</v>
      </c>
      <c r="E875" s="53" t="s">
        <v>595</v>
      </c>
      <c r="F875" s="156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  <c r="AA875" s="58"/>
      <c r="AB875" s="58"/>
    </row>
    <row r="876" spans="1:28" s="43" customFormat="1" ht="15.75" x14ac:dyDescent="0.25">
      <c r="A876" s="48">
        <v>23</v>
      </c>
      <c r="B876" s="173" t="s">
        <v>830</v>
      </c>
      <c r="C876" s="174">
        <v>3.6039599999999998</v>
      </c>
      <c r="D876" s="92" t="s">
        <v>592</v>
      </c>
      <c r="E876" s="53" t="s">
        <v>595</v>
      </c>
      <c r="F876" s="156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  <c r="AA876" s="58"/>
      <c r="AB876" s="58"/>
    </row>
    <row r="877" spans="1:28" s="43" customFormat="1" ht="15.75" x14ac:dyDescent="0.25">
      <c r="A877" s="48">
        <v>24</v>
      </c>
      <c r="B877" s="173" t="s">
        <v>831</v>
      </c>
      <c r="C877" s="174">
        <v>5.5085499999999996</v>
      </c>
      <c r="D877" s="92" t="s">
        <v>593</v>
      </c>
      <c r="E877" s="53" t="s">
        <v>595</v>
      </c>
      <c r="F877" s="156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  <c r="AA877" s="58"/>
      <c r="AB877" s="58"/>
    </row>
    <row r="878" spans="1:28" s="43" customFormat="1" ht="31.5" x14ac:dyDescent="0.25">
      <c r="A878" s="48">
        <v>25</v>
      </c>
      <c r="B878" s="175" t="s">
        <v>589</v>
      </c>
      <c r="C878" s="174">
        <v>1.29</v>
      </c>
      <c r="D878" s="92" t="s">
        <v>593</v>
      </c>
      <c r="E878" s="53" t="s">
        <v>595</v>
      </c>
      <c r="F878" s="156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  <c r="AA878" s="58"/>
      <c r="AB878" s="58"/>
    </row>
    <row r="879" spans="1:28" s="43" customFormat="1" ht="31.5" x14ac:dyDescent="0.25">
      <c r="A879" s="48">
        <v>26</v>
      </c>
      <c r="B879" s="175" t="s">
        <v>590</v>
      </c>
      <c r="C879" s="174">
        <v>3.13</v>
      </c>
      <c r="D879" s="92" t="s">
        <v>591</v>
      </c>
      <c r="E879" s="53" t="s">
        <v>595</v>
      </c>
      <c r="F879" s="156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  <c r="AA879" s="58"/>
      <c r="AB879" s="58"/>
    </row>
    <row r="880" spans="1:28" s="43" customFormat="1" ht="15.75" x14ac:dyDescent="0.25">
      <c r="A880" s="48">
        <v>27</v>
      </c>
      <c r="B880" s="175" t="s">
        <v>832</v>
      </c>
      <c r="C880" s="174">
        <v>108.52</v>
      </c>
      <c r="D880" s="92" t="s">
        <v>834</v>
      </c>
      <c r="E880" s="53" t="s">
        <v>595</v>
      </c>
      <c r="F880" s="156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  <c r="AA880" s="58"/>
      <c r="AB880" s="58"/>
    </row>
    <row r="881" spans="1:28" s="43" customFormat="1" ht="15.75" x14ac:dyDescent="0.25">
      <c r="A881" s="48">
        <v>28</v>
      </c>
      <c r="B881" s="175" t="s">
        <v>833</v>
      </c>
      <c r="C881" s="174">
        <v>130.01</v>
      </c>
      <c r="D881" s="92" t="s">
        <v>835</v>
      </c>
      <c r="E881" s="53" t="s">
        <v>595</v>
      </c>
      <c r="F881" s="156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  <c r="AA881" s="58"/>
      <c r="AB881" s="58"/>
    </row>
    <row r="882" spans="1:28" s="41" customFormat="1" ht="23.25" customHeight="1" x14ac:dyDescent="0.25">
      <c r="A882" s="89" t="s">
        <v>977</v>
      </c>
      <c r="B882" s="78" t="s">
        <v>968</v>
      </c>
      <c r="C882" s="79">
        <f>SUM(C883:C9420)</f>
        <v>228.36615999999995</v>
      </c>
      <c r="D882" s="48"/>
      <c r="E882" s="53"/>
      <c r="F882" s="64"/>
      <c r="G882" s="61"/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  <c r="Z882" s="61"/>
      <c r="AA882" s="61"/>
      <c r="AB882" s="61"/>
    </row>
    <row r="883" spans="1:28" s="43" customFormat="1" ht="32.25" customHeight="1" x14ac:dyDescent="0.25">
      <c r="A883" s="48">
        <v>1</v>
      </c>
      <c r="B883" s="100" t="s">
        <v>596</v>
      </c>
      <c r="C883" s="127">
        <v>0.89727999999999997</v>
      </c>
      <c r="D883" s="73" t="s">
        <v>637</v>
      </c>
      <c r="E883" s="53" t="s">
        <v>859</v>
      </c>
      <c r="F883" s="65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  <c r="AA883" s="58"/>
      <c r="AB883" s="58"/>
    </row>
    <row r="884" spans="1:28" s="43" customFormat="1" ht="15.75" x14ac:dyDescent="0.25">
      <c r="A884" s="48">
        <v>2</v>
      </c>
      <c r="B884" s="100" t="s">
        <v>597</v>
      </c>
      <c r="C884" s="127">
        <v>5.9</v>
      </c>
      <c r="D884" s="73" t="s">
        <v>637</v>
      </c>
      <c r="E884" s="53" t="s">
        <v>859</v>
      </c>
      <c r="F884" s="65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  <c r="AA884" s="58"/>
      <c r="AB884" s="58"/>
    </row>
    <row r="885" spans="1:28" s="43" customFormat="1" ht="15.75" x14ac:dyDescent="0.25">
      <c r="A885" s="48">
        <v>3</v>
      </c>
      <c r="B885" s="100" t="s">
        <v>598</v>
      </c>
      <c r="C885" s="127">
        <v>2.6</v>
      </c>
      <c r="D885" s="73" t="s">
        <v>637</v>
      </c>
      <c r="E885" s="53" t="s">
        <v>859</v>
      </c>
      <c r="F885" s="66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  <c r="AA885" s="58"/>
      <c r="AB885" s="58"/>
    </row>
    <row r="886" spans="1:28" s="43" customFormat="1" ht="31.5" x14ac:dyDescent="0.25">
      <c r="A886" s="48">
        <v>4</v>
      </c>
      <c r="B886" s="100" t="s">
        <v>599</v>
      </c>
      <c r="C886" s="127">
        <v>1</v>
      </c>
      <c r="D886" s="73" t="s">
        <v>637</v>
      </c>
      <c r="E886" s="53" t="s">
        <v>859</v>
      </c>
      <c r="F886" s="66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  <c r="AA886" s="58"/>
      <c r="AB886" s="58"/>
    </row>
    <row r="887" spans="1:28" s="43" customFormat="1" ht="31.5" x14ac:dyDescent="0.25">
      <c r="A887" s="48">
        <v>5</v>
      </c>
      <c r="B887" s="100" t="s">
        <v>842</v>
      </c>
      <c r="C887" s="127">
        <v>0.68539000000000005</v>
      </c>
      <c r="D887" s="73" t="s">
        <v>637</v>
      </c>
      <c r="E887" s="53" t="s">
        <v>859</v>
      </c>
      <c r="F887" s="65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  <c r="AA887" s="58"/>
      <c r="AB887" s="58"/>
    </row>
    <row r="888" spans="1:28" s="43" customFormat="1" ht="15.75" x14ac:dyDescent="0.25">
      <c r="A888" s="48">
        <v>6</v>
      </c>
      <c r="B888" s="100" t="s">
        <v>600</v>
      </c>
      <c r="C888" s="127">
        <v>4.3146399999999998</v>
      </c>
      <c r="D888" s="73" t="s">
        <v>637</v>
      </c>
      <c r="E888" s="53" t="s">
        <v>859</v>
      </c>
      <c r="F888" s="66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  <c r="AA888" s="58"/>
      <c r="AB888" s="58"/>
    </row>
    <row r="889" spans="1:28" s="43" customFormat="1" ht="15.75" x14ac:dyDescent="0.25">
      <c r="A889" s="48">
        <v>7</v>
      </c>
      <c r="B889" s="100" t="s">
        <v>601</v>
      </c>
      <c r="C889" s="127">
        <v>8.1999999999999993</v>
      </c>
      <c r="D889" s="73" t="s">
        <v>637</v>
      </c>
      <c r="E889" s="53" t="s">
        <v>859</v>
      </c>
      <c r="F889" s="65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  <c r="AA889" s="58"/>
      <c r="AB889" s="58"/>
    </row>
    <row r="890" spans="1:28" s="43" customFormat="1" ht="31.5" x14ac:dyDescent="0.25">
      <c r="A890" s="48">
        <v>8</v>
      </c>
      <c r="B890" s="100" t="s">
        <v>843</v>
      </c>
      <c r="C890" s="127">
        <v>7.0113599999999998</v>
      </c>
      <c r="D890" s="73" t="s">
        <v>637</v>
      </c>
      <c r="E890" s="53" t="s">
        <v>859</v>
      </c>
      <c r="F890" s="65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  <c r="AA890" s="58"/>
      <c r="AB890" s="58"/>
    </row>
    <row r="891" spans="1:28" s="43" customFormat="1" ht="31.5" x14ac:dyDescent="0.25">
      <c r="A891" s="48">
        <v>9</v>
      </c>
      <c r="B891" s="100" t="s">
        <v>844</v>
      </c>
      <c r="C891" s="127">
        <v>0.79135999999999995</v>
      </c>
      <c r="D891" s="73" t="s">
        <v>637</v>
      </c>
      <c r="E891" s="53" t="s">
        <v>859</v>
      </c>
      <c r="F891" s="65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  <c r="AA891" s="58"/>
      <c r="AB891" s="58"/>
    </row>
    <row r="892" spans="1:28" s="43" customFormat="1" ht="15.75" x14ac:dyDescent="0.25">
      <c r="A892" s="48">
        <v>10</v>
      </c>
      <c r="B892" s="100" t="s">
        <v>612</v>
      </c>
      <c r="C892" s="127">
        <v>2</v>
      </c>
      <c r="D892" s="73" t="s">
        <v>637</v>
      </c>
      <c r="E892" s="53" t="s">
        <v>859</v>
      </c>
      <c r="F892" s="65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  <c r="AA892" s="58"/>
      <c r="AB892" s="58"/>
    </row>
    <row r="893" spans="1:28" s="43" customFormat="1" ht="15.75" x14ac:dyDescent="0.25">
      <c r="A893" s="48">
        <v>11</v>
      </c>
      <c r="B893" s="100" t="s">
        <v>602</v>
      </c>
      <c r="C893" s="127">
        <v>1.0461400000000001</v>
      </c>
      <c r="D893" s="73" t="s">
        <v>637</v>
      </c>
      <c r="E893" s="53" t="s">
        <v>859</v>
      </c>
      <c r="F893" s="66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  <c r="AA893" s="58"/>
      <c r="AB893" s="58"/>
    </row>
    <row r="894" spans="1:28" s="43" customFormat="1" ht="15.75" x14ac:dyDescent="0.25">
      <c r="A894" s="48">
        <v>12</v>
      </c>
      <c r="B894" s="100" t="s">
        <v>603</v>
      </c>
      <c r="C894" s="127">
        <v>1.6326499999999999</v>
      </c>
      <c r="D894" s="73" t="s">
        <v>637</v>
      </c>
      <c r="E894" s="53" t="s">
        <v>859</v>
      </c>
      <c r="F894" s="65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  <c r="AA894" s="58"/>
      <c r="AB894" s="58"/>
    </row>
    <row r="895" spans="1:28" s="43" customFormat="1" ht="15.75" x14ac:dyDescent="0.25">
      <c r="A895" s="48">
        <v>13</v>
      </c>
      <c r="B895" s="100" t="s">
        <v>604</v>
      </c>
      <c r="C895" s="127">
        <v>7</v>
      </c>
      <c r="D895" s="73" t="s">
        <v>637</v>
      </c>
      <c r="E895" s="53" t="s">
        <v>859</v>
      </c>
      <c r="F895" s="65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  <c r="AA895" s="58"/>
      <c r="AB895" s="58"/>
    </row>
    <row r="896" spans="1:28" s="43" customFormat="1" ht="15.75" x14ac:dyDescent="0.25">
      <c r="A896" s="48">
        <v>14</v>
      </c>
      <c r="B896" s="100" t="s">
        <v>605</v>
      </c>
      <c r="C896" s="127">
        <v>3.9</v>
      </c>
      <c r="D896" s="73" t="s">
        <v>637</v>
      </c>
      <c r="E896" s="53" t="s">
        <v>859</v>
      </c>
      <c r="F896" s="66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  <c r="AA896" s="58"/>
      <c r="AB896" s="58"/>
    </row>
    <row r="897" spans="1:28" s="43" customFormat="1" ht="15.75" x14ac:dyDescent="0.25">
      <c r="A897" s="48">
        <v>15</v>
      </c>
      <c r="B897" s="100" t="s">
        <v>606</v>
      </c>
      <c r="C897" s="127">
        <v>20.402509999999999</v>
      </c>
      <c r="D897" s="73" t="s">
        <v>637</v>
      </c>
      <c r="E897" s="53" t="s">
        <v>859</v>
      </c>
      <c r="F897" s="66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  <c r="AA897" s="58"/>
      <c r="AB897" s="58"/>
    </row>
    <row r="898" spans="1:28" s="43" customFormat="1" ht="15.75" x14ac:dyDescent="0.25">
      <c r="A898" s="48">
        <v>16</v>
      </c>
      <c r="B898" s="100" t="s">
        <v>607</v>
      </c>
      <c r="C898" s="127">
        <v>9.79758</v>
      </c>
      <c r="D898" s="73" t="s">
        <v>637</v>
      </c>
      <c r="E898" s="53" t="s">
        <v>859</v>
      </c>
      <c r="F898" s="66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  <c r="AA898" s="58"/>
      <c r="AB898" s="58"/>
    </row>
    <row r="899" spans="1:28" s="43" customFormat="1" ht="15.75" x14ac:dyDescent="0.25">
      <c r="A899" s="48">
        <v>17</v>
      </c>
      <c r="B899" s="100" t="s">
        <v>608</v>
      </c>
      <c r="C899" s="127">
        <v>6.2971199999999996</v>
      </c>
      <c r="D899" s="73" t="s">
        <v>637</v>
      </c>
      <c r="E899" s="53" t="s">
        <v>859</v>
      </c>
      <c r="F899" s="65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  <c r="AA899" s="58"/>
      <c r="AB899" s="58"/>
    </row>
    <row r="900" spans="1:28" s="43" customFormat="1" ht="15.75" x14ac:dyDescent="0.25">
      <c r="A900" s="48">
        <v>18</v>
      </c>
      <c r="B900" s="100" t="s">
        <v>609</v>
      </c>
      <c r="C900" s="127">
        <v>1.7344200000000001</v>
      </c>
      <c r="D900" s="73" t="s">
        <v>637</v>
      </c>
      <c r="E900" s="53" t="s">
        <v>859</v>
      </c>
      <c r="F900" s="66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  <c r="AA900" s="58"/>
      <c r="AB900" s="58"/>
    </row>
    <row r="901" spans="1:28" s="43" customFormat="1" ht="15.75" x14ac:dyDescent="0.25">
      <c r="A901" s="48">
        <v>19</v>
      </c>
      <c r="B901" s="100" t="s">
        <v>610</v>
      </c>
      <c r="C901" s="127">
        <v>1.8804099999999999</v>
      </c>
      <c r="D901" s="73" t="s">
        <v>637</v>
      </c>
      <c r="E901" s="53" t="s">
        <v>859</v>
      </c>
      <c r="F901" s="66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  <c r="AA901" s="58"/>
      <c r="AB901" s="58"/>
    </row>
    <row r="902" spans="1:28" s="43" customFormat="1" ht="15.75" x14ac:dyDescent="0.25">
      <c r="A902" s="48">
        <v>20</v>
      </c>
      <c r="B902" s="100" t="s">
        <v>611</v>
      </c>
      <c r="C902" s="127">
        <v>2.9555099999999999</v>
      </c>
      <c r="D902" s="73" t="s">
        <v>637</v>
      </c>
      <c r="E902" s="53" t="s">
        <v>859</v>
      </c>
      <c r="F902" s="65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  <c r="AA902" s="58"/>
      <c r="AB902" s="58"/>
    </row>
    <row r="903" spans="1:28" s="43" customFormat="1" ht="15.75" x14ac:dyDescent="0.25">
      <c r="A903" s="48">
        <v>21</v>
      </c>
      <c r="B903" s="100" t="s">
        <v>570</v>
      </c>
      <c r="C903" s="127">
        <v>11.1</v>
      </c>
      <c r="D903" s="73" t="s">
        <v>637</v>
      </c>
      <c r="E903" s="53" t="s">
        <v>859</v>
      </c>
      <c r="F903" s="65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  <c r="AA903" s="58"/>
      <c r="AB903" s="58"/>
    </row>
    <row r="904" spans="1:28" s="43" customFormat="1" ht="15.75" x14ac:dyDescent="0.25">
      <c r="A904" s="48">
        <v>22</v>
      </c>
      <c r="B904" s="100" t="s">
        <v>624</v>
      </c>
      <c r="C904" s="127">
        <v>1.4</v>
      </c>
      <c r="D904" s="73" t="s">
        <v>643</v>
      </c>
      <c r="E904" s="53" t="s">
        <v>859</v>
      </c>
      <c r="F904" s="65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  <c r="AA904" s="58"/>
      <c r="AB904" s="58"/>
    </row>
    <row r="905" spans="1:28" s="43" customFormat="1" ht="15.75" x14ac:dyDescent="0.25">
      <c r="A905" s="48">
        <v>23</v>
      </c>
      <c r="B905" s="100" t="s">
        <v>625</v>
      </c>
      <c r="C905" s="127">
        <v>6.7</v>
      </c>
      <c r="D905" s="73" t="s">
        <v>643</v>
      </c>
      <c r="E905" s="53" t="s">
        <v>859</v>
      </c>
      <c r="F905" s="66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  <c r="AA905" s="58"/>
      <c r="AB905" s="58"/>
    </row>
    <row r="906" spans="1:28" s="43" customFormat="1" ht="31.5" x14ac:dyDescent="0.25">
      <c r="A906" s="48">
        <v>24</v>
      </c>
      <c r="B906" s="100" t="s">
        <v>845</v>
      </c>
      <c r="C906" s="127">
        <v>1.50447</v>
      </c>
      <c r="D906" s="73" t="s">
        <v>643</v>
      </c>
      <c r="E906" s="53" t="s">
        <v>859</v>
      </c>
      <c r="F906" s="66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  <c r="AA906" s="58"/>
      <c r="AB906" s="58"/>
    </row>
    <row r="907" spans="1:28" s="43" customFormat="1" ht="35.25" customHeight="1" x14ac:dyDescent="0.25">
      <c r="A907" s="48">
        <v>25</v>
      </c>
      <c r="B907" s="100" t="s">
        <v>846</v>
      </c>
      <c r="C907" s="127">
        <v>2.0627</v>
      </c>
      <c r="D907" s="73" t="s">
        <v>643</v>
      </c>
      <c r="E907" s="53" t="s">
        <v>859</v>
      </c>
      <c r="F907" s="64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  <c r="AA907" s="58"/>
      <c r="AB907" s="58"/>
    </row>
    <row r="908" spans="1:28" s="43" customFormat="1" ht="15.75" x14ac:dyDescent="0.25">
      <c r="A908" s="48">
        <v>26</v>
      </c>
      <c r="B908" s="100" t="s">
        <v>626</v>
      </c>
      <c r="C908" s="127">
        <v>1.9703299999999999</v>
      </c>
      <c r="D908" s="73" t="s">
        <v>643</v>
      </c>
      <c r="E908" s="53" t="s">
        <v>859</v>
      </c>
      <c r="F908" s="64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  <c r="AA908" s="58"/>
      <c r="AB908" s="58"/>
    </row>
    <row r="909" spans="1:28" s="43" customFormat="1" ht="31.5" x14ac:dyDescent="0.25">
      <c r="A909" s="48">
        <v>27</v>
      </c>
      <c r="B909" s="100" t="s">
        <v>847</v>
      </c>
      <c r="C909" s="127">
        <v>1.4</v>
      </c>
      <c r="D909" s="73" t="s">
        <v>643</v>
      </c>
      <c r="E909" s="53" t="s">
        <v>859</v>
      </c>
      <c r="F909" s="64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  <c r="AA909" s="58"/>
      <c r="AB909" s="58"/>
    </row>
    <row r="910" spans="1:28" s="43" customFormat="1" ht="15.75" x14ac:dyDescent="0.25">
      <c r="A910" s="48">
        <v>28</v>
      </c>
      <c r="B910" s="100" t="s">
        <v>627</v>
      </c>
      <c r="C910" s="127">
        <v>1.3595600000000001</v>
      </c>
      <c r="D910" s="73" t="s">
        <v>643</v>
      </c>
      <c r="E910" s="53" t="s">
        <v>859</v>
      </c>
      <c r="F910" s="67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  <c r="AA910" s="58"/>
      <c r="AB910" s="58"/>
    </row>
    <row r="911" spans="1:28" s="43" customFormat="1" ht="31.5" x14ac:dyDescent="0.25">
      <c r="A911" s="48">
        <v>29</v>
      </c>
      <c r="B911" s="100" t="s">
        <v>848</v>
      </c>
      <c r="C911" s="127">
        <v>1.2889999999999999</v>
      </c>
      <c r="D911" s="73" t="s">
        <v>643</v>
      </c>
      <c r="E911" s="53" t="s">
        <v>859</v>
      </c>
      <c r="F911" s="64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  <c r="AA911" s="58"/>
      <c r="AB911" s="58"/>
    </row>
    <row r="912" spans="1:28" s="43" customFormat="1" ht="31.5" x14ac:dyDescent="0.25">
      <c r="A912" s="48">
        <v>30</v>
      </c>
      <c r="B912" s="100" t="s">
        <v>849</v>
      </c>
      <c r="C912" s="127">
        <v>2.8</v>
      </c>
      <c r="D912" s="73" t="s">
        <v>643</v>
      </c>
      <c r="E912" s="53" t="s">
        <v>859</v>
      </c>
      <c r="F912" s="67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  <c r="AA912" s="58"/>
      <c r="AB912" s="58"/>
    </row>
    <row r="913" spans="1:28" s="43" customFormat="1" ht="15.75" x14ac:dyDescent="0.25">
      <c r="A913" s="48">
        <v>31</v>
      </c>
      <c r="B913" s="100" t="s">
        <v>628</v>
      </c>
      <c r="C913" s="127">
        <v>2.7102499999999998</v>
      </c>
      <c r="D913" s="73" t="s">
        <v>643</v>
      </c>
      <c r="E913" s="53" t="s">
        <v>859</v>
      </c>
      <c r="F913" s="67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  <c r="AA913" s="58"/>
      <c r="AB913" s="58"/>
    </row>
    <row r="914" spans="1:28" s="43" customFormat="1" ht="15.75" x14ac:dyDescent="0.25">
      <c r="A914" s="48">
        <v>32</v>
      </c>
      <c r="B914" s="100" t="s">
        <v>629</v>
      </c>
      <c r="C914" s="127">
        <v>5.2412900000000002</v>
      </c>
      <c r="D914" s="73" t="s">
        <v>643</v>
      </c>
      <c r="E914" s="53" t="s">
        <v>859</v>
      </c>
      <c r="F914" s="64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  <c r="AA914" s="58"/>
      <c r="AB914" s="58"/>
    </row>
    <row r="915" spans="1:28" s="43" customFormat="1" ht="15.75" x14ac:dyDescent="0.25">
      <c r="A915" s="48">
        <v>33</v>
      </c>
      <c r="B915" s="100" t="s">
        <v>630</v>
      </c>
      <c r="C915" s="127">
        <v>0.50317999999999996</v>
      </c>
      <c r="D915" s="73" t="s">
        <v>643</v>
      </c>
      <c r="E915" s="53" t="s">
        <v>859</v>
      </c>
      <c r="F915" s="64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  <c r="AA915" s="58"/>
      <c r="AB915" s="58"/>
    </row>
    <row r="916" spans="1:28" s="43" customFormat="1" ht="15.75" x14ac:dyDescent="0.25">
      <c r="A916" s="48">
        <v>34</v>
      </c>
      <c r="B916" s="100" t="s">
        <v>631</v>
      </c>
      <c r="C916" s="127">
        <v>1</v>
      </c>
      <c r="D916" s="73" t="s">
        <v>643</v>
      </c>
      <c r="E916" s="53" t="s">
        <v>859</v>
      </c>
      <c r="F916" s="67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  <c r="AA916" s="58"/>
      <c r="AB916" s="58"/>
    </row>
    <row r="917" spans="1:28" s="43" customFormat="1" ht="15.75" x14ac:dyDescent="0.25">
      <c r="A917" s="48">
        <v>35</v>
      </c>
      <c r="B917" s="100" t="s">
        <v>632</v>
      </c>
      <c r="C917" s="127">
        <v>8.3292599999999997</v>
      </c>
      <c r="D917" s="73" t="s">
        <v>643</v>
      </c>
      <c r="E917" s="53" t="s">
        <v>859</v>
      </c>
      <c r="F917" s="67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  <c r="AA917" s="58"/>
      <c r="AB917" s="58"/>
    </row>
    <row r="918" spans="1:28" s="43" customFormat="1" ht="15.75" x14ac:dyDescent="0.25">
      <c r="A918" s="48">
        <v>36</v>
      </c>
      <c r="B918" s="100" t="s">
        <v>633</v>
      </c>
      <c r="C918" s="127">
        <v>0.5</v>
      </c>
      <c r="D918" s="73" t="s">
        <v>643</v>
      </c>
      <c r="E918" s="53" t="s">
        <v>859</v>
      </c>
      <c r="F918" s="67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  <c r="AA918" s="58"/>
      <c r="AB918" s="58"/>
    </row>
    <row r="919" spans="1:28" s="43" customFormat="1" ht="31.5" x14ac:dyDescent="0.25">
      <c r="A919" s="48">
        <v>37</v>
      </c>
      <c r="B919" s="100" t="s">
        <v>850</v>
      </c>
      <c r="C919" s="127">
        <v>0.30486999999999997</v>
      </c>
      <c r="D919" s="73" t="s">
        <v>643</v>
      </c>
      <c r="E919" s="53" t="s">
        <v>859</v>
      </c>
      <c r="F919" s="67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  <c r="AA919" s="58"/>
      <c r="AB919" s="58"/>
    </row>
    <row r="920" spans="1:28" s="43" customFormat="1" ht="15.75" x14ac:dyDescent="0.25">
      <c r="A920" s="48">
        <v>38</v>
      </c>
      <c r="B920" s="100" t="s">
        <v>634</v>
      </c>
      <c r="C920" s="127">
        <v>2.7</v>
      </c>
      <c r="D920" s="73" t="s">
        <v>643</v>
      </c>
      <c r="E920" s="53" t="s">
        <v>859</v>
      </c>
      <c r="F920" s="67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  <c r="AA920" s="58"/>
      <c r="AB920" s="58"/>
    </row>
    <row r="921" spans="1:28" s="43" customFormat="1" ht="15.75" x14ac:dyDescent="0.25">
      <c r="A921" s="48">
        <v>39</v>
      </c>
      <c r="B921" s="100" t="s">
        <v>635</v>
      </c>
      <c r="C921" s="127">
        <v>3.5</v>
      </c>
      <c r="D921" s="73" t="s">
        <v>643</v>
      </c>
      <c r="E921" s="53" t="s">
        <v>859</v>
      </c>
      <c r="F921" s="64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  <c r="AA921" s="58"/>
      <c r="AB921" s="58"/>
    </row>
    <row r="922" spans="1:28" s="43" customFormat="1" ht="31.5" x14ac:dyDescent="0.25">
      <c r="A922" s="48">
        <v>40</v>
      </c>
      <c r="B922" s="100" t="s">
        <v>851</v>
      </c>
      <c r="C922" s="127">
        <v>4.8916300000000001</v>
      </c>
      <c r="D922" s="73" t="s">
        <v>643</v>
      </c>
      <c r="E922" s="53" t="s">
        <v>859</v>
      </c>
      <c r="F922" s="64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  <c r="AA922" s="58"/>
      <c r="AB922" s="58"/>
    </row>
    <row r="923" spans="1:28" s="43" customFormat="1" ht="31.5" x14ac:dyDescent="0.25">
      <c r="A923" s="48">
        <v>41</v>
      </c>
      <c r="B923" s="100" t="s">
        <v>852</v>
      </c>
      <c r="C923" s="127">
        <v>1.6</v>
      </c>
      <c r="D923" s="73" t="s">
        <v>642</v>
      </c>
      <c r="E923" s="53" t="s">
        <v>859</v>
      </c>
      <c r="F923" s="64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  <c r="AA923" s="58"/>
      <c r="AB923" s="58"/>
    </row>
    <row r="924" spans="1:28" s="43" customFormat="1" ht="15.75" x14ac:dyDescent="0.25">
      <c r="A924" s="48">
        <v>42</v>
      </c>
      <c r="B924" s="100" t="s">
        <v>618</v>
      </c>
      <c r="C924" s="127">
        <v>1.57026</v>
      </c>
      <c r="D924" s="73" t="s">
        <v>641</v>
      </c>
      <c r="E924" s="53" t="s">
        <v>859</v>
      </c>
      <c r="F924" s="64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  <c r="AA924" s="58"/>
      <c r="AB924" s="58"/>
    </row>
    <row r="925" spans="1:28" s="43" customFormat="1" ht="15.75" x14ac:dyDescent="0.25">
      <c r="A925" s="48">
        <v>43</v>
      </c>
      <c r="B925" s="100" t="s">
        <v>419</v>
      </c>
      <c r="C925" s="127">
        <v>3.0935600000000001</v>
      </c>
      <c r="D925" s="73" t="s">
        <v>641</v>
      </c>
      <c r="E925" s="53" t="s">
        <v>859</v>
      </c>
      <c r="F925" s="64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  <c r="AA925" s="58"/>
      <c r="AB925" s="58"/>
    </row>
    <row r="926" spans="1:28" s="43" customFormat="1" ht="31.5" x14ac:dyDescent="0.25">
      <c r="A926" s="48">
        <v>44</v>
      </c>
      <c r="B926" s="100" t="s">
        <v>853</v>
      </c>
      <c r="C926" s="127">
        <v>2</v>
      </c>
      <c r="D926" s="73" t="s">
        <v>641</v>
      </c>
      <c r="E926" s="53" t="s">
        <v>859</v>
      </c>
      <c r="F926" s="67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  <c r="AA926" s="58"/>
      <c r="AB926" s="58"/>
    </row>
    <row r="927" spans="1:28" s="43" customFormat="1" ht="31.5" x14ac:dyDescent="0.25">
      <c r="A927" s="48">
        <v>45</v>
      </c>
      <c r="B927" s="100" t="s">
        <v>854</v>
      </c>
      <c r="C927" s="127">
        <v>0.8</v>
      </c>
      <c r="D927" s="73" t="s">
        <v>641</v>
      </c>
      <c r="E927" s="53" t="s">
        <v>859</v>
      </c>
      <c r="F927" s="67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  <c r="AA927" s="58"/>
      <c r="AB927" s="58"/>
    </row>
    <row r="928" spans="1:28" s="43" customFormat="1" ht="15.75" x14ac:dyDescent="0.25">
      <c r="A928" s="48">
        <v>46</v>
      </c>
      <c r="B928" s="100" t="s">
        <v>619</v>
      </c>
      <c r="C928" s="127">
        <v>7.7944199999999997</v>
      </c>
      <c r="D928" s="73" t="s">
        <v>641</v>
      </c>
      <c r="E928" s="53" t="s">
        <v>859</v>
      </c>
      <c r="F928" s="64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  <c r="AA928" s="58"/>
      <c r="AB928" s="58"/>
    </row>
    <row r="929" spans="1:28" s="43" customFormat="1" ht="31.5" x14ac:dyDescent="0.25">
      <c r="A929" s="48">
        <v>47</v>
      </c>
      <c r="B929" s="100" t="s">
        <v>855</v>
      </c>
      <c r="C929" s="127">
        <v>3</v>
      </c>
      <c r="D929" s="73" t="s">
        <v>641</v>
      </c>
      <c r="E929" s="53" t="s">
        <v>859</v>
      </c>
      <c r="F929" s="67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  <c r="AA929" s="58"/>
      <c r="AB929" s="58"/>
    </row>
    <row r="930" spans="1:28" s="43" customFormat="1" ht="15.75" x14ac:dyDescent="0.25">
      <c r="A930" s="48">
        <v>48</v>
      </c>
      <c r="B930" s="100" t="s">
        <v>620</v>
      </c>
      <c r="C930" s="127">
        <v>1</v>
      </c>
      <c r="D930" s="73" t="s">
        <v>641</v>
      </c>
      <c r="E930" s="53" t="s">
        <v>859</v>
      </c>
      <c r="F930" s="67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  <c r="AA930" s="58"/>
      <c r="AB930" s="58"/>
    </row>
    <row r="931" spans="1:28" s="43" customFormat="1" ht="31.5" x14ac:dyDescent="0.25">
      <c r="A931" s="48">
        <v>49</v>
      </c>
      <c r="B931" s="100" t="s">
        <v>856</v>
      </c>
      <c r="C931" s="127">
        <v>3.02372</v>
      </c>
      <c r="D931" s="73" t="s">
        <v>641</v>
      </c>
      <c r="E931" s="53" t="s">
        <v>859</v>
      </c>
      <c r="F931" s="67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  <c r="AA931" s="58"/>
      <c r="AB931" s="58"/>
    </row>
    <row r="932" spans="1:28" s="43" customFormat="1" ht="15.75" x14ac:dyDescent="0.25">
      <c r="A932" s="48">
        <v>50</v>
      </c>
      <c r="B932" s="100" t="s">
        <v>86</v>
      </c>
      <c r="C932" s="127">
        <v>4.8712900000000001</v>
      </c>
      <c r="D932" s="73" t="s">
        <v>642</v>
      </c>
      <c r="E932" s="53" t="s">
        <v>859</v>
      </c>
      <c r="F932" s="64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  <c r="AA932" s="58"/>
      <c r="AB932" s="58"/>
    </row>
    <row r="933" spans="1:28" s="43" customFormat="1" ht="15.75" x14ac:dyDescent="0.25">
      <c r="A933" s="48">
        <v>51</v>
      </c>
      <c r="B933" s="100" t="s">
        <v>622</v>
      </c>
      <c r="C933" s="127">
        <v>8.5647800000000007</v>
      </c>
      <c r="D933" s="73" t="s">
        <v>642</v>
      </c>
      <c r="E933" s="53" t="s">
        <v>859</v>
      </c>
      <c r="F933" s="64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  <c r="AA933" s="58"/>
      <c r="AB933" s="58"/>
    </row>
    <row r="934" spans="1:28" s="43" customFormat="1" ht="15.75" x14ac:dyDescent="0.25">
      <c r="A934" s="48">
        <v>52</v>
      </c>
      <c r="B934" s="100" t="s">
        <v>623</v>
      </c>
      <c r="C934" s="127">
        <v>4.6776200000000001</v>
      </c>
      <c r="D934" s="73" t="s">
        <v>642</v>
      </c>
      <c r="E934" s="53" t="s">
        <v>859</v>
      </c>
      <c r="F934" s="64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  <c r="AA934" s="58"/>
      <c r="AB934" s="58"/>
    </row>
    <row r="935" spans="1:28" s="43" customFormat="1" ht="15.75" x14ac:dyDescent="0.25">
      <c r="A935" s="48">
        <v>53</v>
      </c>
      <c r="B935" s="100" t="s">
        <v>621</v>
      </c>
      <c r="C935" s="127">
        <v>4.9000000000000004</v>
      </c>
      <c r="D935" s="73" t="s">
        <v>642</v>
      </c>
      <c r="E935" s="53" t="s">
        <v>859</v>
      </c>
      <c r="F935" s="67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  <c r="AA935" s="58"/>
      <c r="AB935" s="58"/>
    </row>
    <row r="936" spans="1:28" s="43" customFormat="1" ht="31.5" x14ac:dyDescent="0.25">
      <c r="A936" s="48">
        <v>54</v>
      </c>
      <c r="B936" s="100" t="s">
        <v>857</v>
      </c>
      <c r="C936" s="127">
        <v>7.3637199999999998</v>
      </c>
      <c r="D936" s="73" t="s">
        <v>642</v>
      </c>
      <c r="E936" s="53" t="s">
        <v>859</v>
      </c>
      <c r="F936" s="67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  <c r="AA936" s="58"/>
      <c r="AB936" s="58"/>
    </row>
    <row r="937" spans="1:28" s="43" customFormat="1" ht="15.75" x14ac:dyDescent="0.25">
      <c r="A937" s="48">
        <v>55</v>
      </c>
      <c r="B937" s="100" t="s">
        <v>613</v>
      </c>
      <c r="C937" s="127">
        <v>7.3</v>
      </c>
      <c r="D937" s="73" t="s">
        <v>638</v>
      </c>
      <c r="E937" s="53" t="s">
        <v>859</v>
      </c>
      <c r="F937" s="67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  <c r="AA937" s="58"/>
      <c r="AB937" s="58"/>
    </row>
    <row r="938" spans="1:28" s="43" customFormat="1" ht="15.75" x14ac:dyDescent="0.25">
      <c r="A938" s="48">
        <v>56</v>
      </c>
      <c r="B938" s="100" t="s">
        <v>614</v>
      </c>
      <c r="C938" s="127">
        <v>3.1</v>
      </c>
      <c r="D938" s="73" t="s">
        <v>637</v>
      </c>
      <c r="E938" s="53" t="s">
        <v>859</v>
      </c>
      <c r="F938" s="64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  <c r="AA938" s="58"/>
      <c r="AB938" s="58"/>
    </row>
    <row r="939" spans="1:28" s="43" customFormat="1" ht="15.75" x14ac:dyDescent="0.25">
      <c r="A939" s="48">
        <v>57</v>
      </c>
      <c r="B939" s="100" t="s">
        <v>615</v>
      </c>
      <c r="C939" s="127">
        <v>0.98343999999999998</v>
      </c>
      <c r="D939" s="73" t="s">
        <v>638</v>
      </c>
      <c r="E939" s="53" t="s">
        <v>859</v>
      </c>
      <c r="F939" s="64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  <c r="AA939" s="58"/>
      <c r="AB939" s="58"/>
    </row>
    <row r="940" spans="1:28" s="43" customFormat="1" ht="15.75" x14ac:dyDescent="0.25">
      <c r="A940" s="48">
        <v>58</v>
      </c>
      <c r="B940" s="100" t="s">
        <v>616</v>
      </c>
      <c r="C940" s="127">
        <v>3.1105</v>
      </c>
      <c r="D940" s="73" t="s">
        <v>639</v>
      </c>
      <c r="E940" s="53" t="s">
        <v>859</v>
      </c>
      <c r="F940" s="67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  <c r="AA940" s="58"/>
      <c r="AB940" s="58"/>
    </row>
    <row r="941" spans="1:28" s="43" customFormat="1" ht="31.5" x14ac:dyDescent="0.25">
      <c r="A941" s="48">
        <v>59</v>
      </c>
      <c r="B941" s="100" t="s">
        <v>858</v>
      </c>
      <c r="C941" s="127">
        <v>5.1413599999999997</v>
      </c>
      <c r="D941" s="73" t="s">
        <v>639</v>
      </c>
      <c r="E941" s="53" t="s">
        <v>859</v>
      </c>
      <c r="F941" s="67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  <c r="AA941" s="58"/>
      <c r="AB941" s="58"/>
    </row>
    <row r="942" spans="1:28" s="43" customFormat="1" ht="15.75" x14ac:dyDescent="0.25">
      <c r="A942" s="48">
        <v>60</v>
      </c>
      <c r="B942" s="100" t="s">
        <v>617</v>
      </c>
      <c r="C942" s="127">
        <v>3.1585800000000002</v>
      </c>
      <c r="D942" s="73" t="s">
        <v>640</v>
      </c>
      <c r="E942" s="53" t="s">
        <v>859</v>
      </c>
      <c r="F942" s="67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  <c r="AA942" s="58"/>
      <c r="AB942" s="58"/>
    </row>
    <row r="943" spans="1:28" x14ac:dyDescent="0.25">
      <c r="E943" s="31"/>
      <c r="F943" s="40"/>
    </row>
  </sheetData>
  <mergeCells count="7">
    <mergeCell ref="A1:F1"/>
    <mergeCell ref="F3:F4"/>
    <mergeCell ref="A3:A4"/>
    <mergeCell ref="C3:C4"/>
    <mergeCell ref="A2:E2"/>
    <mergeCell ref="B3:B4"/>
    <mergeCell ref="D3:E4"/>
  </mergeCells>
  <conditionalFormatting sqref="C882">
    <cfRule type="duplicateValues" dxfId="17" priority="53"/>
  </conditionalFormatting>
  <conditionalFormatting sqref="D854:D877">
    <cfRule type="duplicateValues" dxfId="16" priority="16"/>
  </conditionalFormatting>
  <conditionalFormatting sqref="B854">
    <cfRule type="duplicateValues" dxfId="15" priority="7"/>
    <cfRule type="duplicateValues" dxfId="14" priority="8"/>
    <cfRule type="duplicateValues" dxfId="13" priority="9"/>
  </conditionalFormatting>
  <conditionalFormatting sqref="B854">
    <cfRule type="duplicateValues" dxfId="12" priority="10"/>
  </conditionalFormatting>
  <conditionalFormatting sqref="B855:B877">
    <cfRule type="duplicateValues" dxfId="11" priority="11"/>
    <cfRule type="duplicateValues" dxfId="10" priority="12"/>
    <cfRule type="duplicateValues" dxfId="9" priority="13"/>
  </conditionalFormatting>
  <conditionalFormatting sqref="B855:B877">
    <cfRule type="duplicateValues" dxfId="8" priority="14"/>
  </conditionalFormatting>
  <conditionalFormatting sqref="B878:B881">
    <cfRule type="duplicateValues" dxfId="7" priority="3"/>
    <cfRule type="duplicateValues" dxfId="6" priority="4"/>
    <cfRule type="duplicateValues" dxfId="5" priority="5"/>
  </conditionalFormatting>
  <conditionalFormatting sqref="B878:B881">
    <cfRule type="duplicateValues" dxfId="4" priority="6"/>
  </conditionalFormatting>
  <conditionalFormatting sqref="B882">
    <cfRule type="duplicateValues" dxfId="3" priority="55"/>
  </conditionalFormatting>
  <conditionalFormatting sqref="B384">
    <cfRule type="duplicateValues" dxfId="2" priority="1"/>
  </conditionalFormatting>
  <conditionalFormatting sqref="B372:B383">
    <cfRule type="duplicateValues" dxfId="1" priority="2"/>
  </conditionalFormatting>
  <conditionalFormatting sqref="D878:D881">
    <cfRule type="duplicateValues" dxfId="0" priority="57"/>
  </conditionalFormatting>
  <pageMargins left="0.7" right="0.24" top="0.55000000000000004" bottom="0.4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UBND xã</vt:lpstr>
      <vt:lpstr>Hộ GĐ,cộng đồng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DN</cp:lastModifiedBy>
  <cp:lastPrinted>2025-02-14T01:44:54Z</cp:lastPrinted>
  <dcterms:created xsi:type="dcterms:W3CDTF">2023-09-28T00:31:50Z</dcterms:created>
  <dcterms:modified xsi:type="dcterms:W3CDTF">2025-02-14T07:28:37Z</dcterms:modified>
</cp:coreProperties>
</file>