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GUYỄN HƯƠNG\ĐÁNH GIÁ XẾP LOẠI\2024\Báo cáo tỉnh\Báo cáo đánh giá cấp xã và cấp huyện gửi tỉnh\"/>
    </mc:Choice>
  </mc:AlternateContent>
  <bookViews>
    <workbookView xWindow="-120" yWindow="-120" windowWidth="20730" windowHeight="11760" firstSheet="1" activeTab="4"/>
  </bookViews>
  <sheets>
    <sheet name="SGV" sheetId="7" state="veryHidden" r:id="rId1"/>
    <sheet name="BM01-Tổng hợp" sheetId="1" r:id="rId2"/>
    <sheet name="BM0207a.N" sheetId="3" r:id="rId3"/>
    <sheet name="0207b.N BNV" sheetId="9" r:id="rId4"/>
    <sheet name="BM0207c.N" sheetId="8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9" l="1"/>
  <c r="E16" i="1"/>
  <c r="J15" i="1"/>
  <c r="H15" i="1"/>
  <c r="F15" i="1"/>
  <c r="D15" i="1"/>
  <c r="E15" i="1" s="1"/>
  <c r="C16" i="1"/>
  <c r="K16" i="1" s="1"/>
  <c r="J14" i="1"/>
  <c r="H14" i="1"/>
  <c r="F14" i="1"/>
  <c r="D14" i="1"/>
  <c r="D9" i="9"/>
  <c r="E9" i="9"/>
  <c r="D10" i="9"/>
  <c r="E10" i="9"/>
  <c r="D11" i="9"/>
  <c r="E11" i="9"/>
  <c r="D12" i="9"/>
  <c r="E12" i="9"/>
  <c r="E8" i="9"/>
  <c r="D8" i="9"/>
  <c r="F9" i="9"/>
  <c r="F8" i="9"/>
  <c r="I10" i="9"/>
  <c r="I11" i="9"/>
  <c r="I12" i="9"/>
  <c r="I9" i="9"/>
  <c r="I8" i="9" s="1"/>
  <c r="C15" i="1" l="1"/>
  <c r="C14" i="1"/>
  <c r="G14" i="1" s="1"/>
  <c r="I16" i="1"/>
  <c r="E14" i="1"/>
  <c r="G15" i="1"/>
  <c r="K15" i="1"/>
  <c r="I15" i="1"/>
  <c r="G16" i="1"/>
  <c r="C9" i="3"/>
  <c r="C10" i="3"/>
  <c r="C11" i="3"/>
  <c r="C12" i="3"/>
  <c r="E12" i="1"/>
  <c r="K14" i="1" l="1"/>
  <c r="J12" i="9"/>
  <c r="F12" i="9"/>
  <c r="C12" i="9" s="1"/>
  <c r="J11" i="9"/>
  <c r="F11" i="9"/>
  <c r="C11" i="9"/>
  <c r="F10" i="9"/>
  <c r="C10" i="9" s="1"/>
  <c r="C9" i="9"/>
  <c r="K8" i="9"/>
  <c r="H8" i="9"/>
  <c r="G8" i="9"/>
  <c r="J19" i="1"/>
  <c r="H19" i="1"/>
  <c r="F19" i="1"/>
  <c r="D19" i="1"/>
  <c r="D20" i="1"/>
  <c r="E20" i="1" s="1"/>
  <c r="D18" i="1" l="1"/>
  <c r="E18" i="1" s="1"/>
  <c r="E19" i="1"/>
  <c r="C19" i="1"/>
  <c r="G19" i="1" s="1"/>
  <c r="J10" i="9"/>
  <c r="K19" i="1" l="1"/>
  <c r="J9" i="9"/>
  <c r="J8" i="9" l="1"/>
  <c r="E11" i="8" l="1"/>
  <c r="J20" i="1"/>
  <c r="J18" i="1" s="1"/>
  <c r="H20" i="1"/>
  <c r="H18" i="1" s="1"/>
  <c r="F20" i="1"/>
  <c r="C10" i="8"/>
  <c r="E10" i="8"/>
  <c r="E12" i="8"/>
  <c r="E13" i="8"/>
  <c r="E14" i="8"/>
  <c r="D10" i="8"/>
  <c r="D12" i="8"/>
  <c r="D13" i="8"/>
  <c r="D14" i="8"/>
  <c r="D11" i="8"/>
  <c r="F12" i="8"/>
  <c r="F13" i="8"/>
  <c r="F14" i="8"/>
  <c r="F11" i="8"/>
  <c r="I12" i="8"/>
  <c r="I13" i="8"/>
  <c r="I10" i="8" s="1"/>
  <c r="I14" i="8"/>
  <c r="I11" i="8"/>
  <c r="F18" i="1" l="1"/>
  <c r="C20" i="1"/>
  <c r="C18" i="1" s="1"/>
  <c r="K18" i="1" s="1"/>
  <c r="K20" i="1" l="1"/>
  <c r="G20" i="1"/>
  <c r="I20" i="1"/>
  <c r="I18" i="1"/>
  <c r="G18" i="1"/>
  <c r="F8" i="3"/>
  <c r="C8" i="3" s="1"/>
  <c r="J10" i="8" l="1"/>
  <c r="H10" i="8"/>
  <c r="G10" i="8"/>
  <c r="F10" i="8" l="1"/>
  <c r="C13" i="8"/>
  <c r="C12" i="1" l="1"/>
  <c r="K12" i="1" l="1"/>
  <c r="G12" i="1"/>
  <c r="I12" i="1"/>
  <c r="E8" i="3" l="1"/>
  <c r="C11" i="8" l="1"/>
  <c r="C12" i="8"/>
  <c r="K10" i="8"/>
  <c r="C14" i="8"/>
</calcChain>
</file>

<file path=xl/sharedStrings.xml><?xml version="1.0" encoding="utf-8"?>
<sst xmlns="http://schemas.openxmlformats.org/spreadsheetml/2006/main" count="160" uniqueCount="96">
  <si>
    <t>CỘNG HÒA XÃ HỘI CHỦ NGHĨA VIỆT NAM</t>
  </si>
  <si>
    <t>II</t>
  </si>
  <si>
    <t>III</t>
  </si>
  <si>
    <t>I</t>
  </si>
  <si>
    <t>Số TT</t>
  </si>
  <si>
    <t>Đơn vị</t>
  </si>
  <si>
    <t>Tổng số (người)</t>
  </si>
  <si>
    <t>Ghi chú</t>
  </si>
  <si>
    <t>Số lượng (người)</t>
  </si>
  <si>
    <t>Tỷ lệ (%)</t>
  </si>
  <si>
    <t>Hoàn thành xuất sắc nhiệm vụ</t>
  </si>
  <si>
    <t>Hoàn thành tốt nhiệm vụ</t>
  </si>
  <si>
    <t xml:space="preserve">Không hoàn thành nhiệm vụ </t>
  </si>
  <si>
    <t xml:space="preserve"> Độc lập - Tự do - Hạnh phúc</t>
  </si>
  <si>
    <t>Cán bộ cấp xã</t>
  </si>
  <si>
    <t>Công chức cấp xã</t>
  </si>
  <si>
    <t>Hoàn thành nhiệm vụ</t>
  </si>
  <si>
    <t>Mức độ xếp loại chất lượng</t>
  </si>
  <si>
    <t>Cán bộ, công chức trong cơ quan hành chính cấp huyện</t>
  </si>
  <si>
    <t>Viên chức trong các đơn vị sự nghiệp giáo dục và đào tạo</t>
  </si>
  <si>
    <t>Biểu số: 0207a.N/BNV-CBCCVC</t>
  </si>
  <si>
    <t>SỐ LƯỢNG CÁN BỘ ĐƯỢC ĐÁNH GIÁ, XẾP LOẠI CHẤT LƯỢNG</t>
  </si>
  <si>
    <t xml:space="preserve">Ngày nhận báo cáo: </t>
  </si>
  <si>
    <t>Đơn vị nhận báo cáo:</t>
  </si>
  <si>
    <t xml:space="preserve">                                                   Đơn vị tính: Người</t>
  </si>
  <si>
    <t>Mã số</t>
  </si>
  <si>
    <t>Tổng số</t>
  </si>
  <si>
    <t>Chia ra</t>
  </si>
  <si>
    <t>Cấp tỉnh</t>
  </si>
  <si>
    <t>Cấp huyện</t>
  </si>
  <si>
    <t>Cấp xã</t>
  </si>
  <si>
    <t>A</t>
  </si>
  <si>
    <t>B</t>
  </si>
  <si>
    <t>1</t>
  </si>
  <si>
    <t>2</t>
  </si>
  <si>
    <t>01</t>
  </si>
  <si>
    <t>Phân loại theo kết quả đánh giá, xếp loại chất lượng</t>
  </si>
  <si>
    <t>- Hoàn thành xuất sắc nhiệm vụ</t>
  </si>
  <si>
    <t>02</t>
  </si>
  <si>
    <t>- Hoàn thành tốt nhiệm vụ</t>
  </si>
  <si>
    <t>03</t>
  </si>
  <si>
    <t xml:space="preserve">- Hoàn thành nhiệm vụ </t>
  </si>
  <si>
    <t>04</t>
  </si>
  <si>
    <t>- Không hoàn thành nhiệm vụ</t>
  </si>
  <si>
    <t>05</t>
  </si>
  <si>
    <t>SỐ LƯỢNG CÔNG CHỨC ĐƯỢC ĐÁNH GIÁ, XẾP LOẠI CHẤT LƯỢNG</t>
  </si>
  <si>
    <t>Mã  số</t>
  </si>
  <si>
    <t>Công chức ở địa phương</t>
  </si>
  <si>
    <t>Công  chức giữ  chức vụ  lãnh  đạo,  quản lý</t>
  </si>
  <si>
    <t>Công chức  không giữ  chức vụ  lãnh đạo,  quản lý</t>
  </si>
  <si>
    <t>3</t>
  </si>
  <si>
    <t>5</t>
  </si>
  <si>
    <t>6</t>
  </si>
  <si>
    <t>7</t>
  </si>
  <si>
    <t>8</t>
  </si>
  <si>
    <t>9</t>
  </si>
  <si>
    <t>Phân loại theo kết quả  đánh giá, xếp loại chất  lượng</t>
  </si>
  <si>
    <t>Biểu số: 0207c.N/BNV-CBCCVC</t>
  </si>
  <si>
    <t>SỐ LƯỢNG VIÊN CHỨC ĐƯỢC ĐÁNH GIÁ, XẾP LOẠI CHẤT LƯỢNG</t>
  </si>
  <si>
    <t>Đơn vị tính: Người</t>
  </si>
  <si>
    <t>Số lượng viên chức</t>
  </si>
  <si>
    <t>Viên chức quản lý</t>
  </si>
  <si>
    <t>Phân loại theo kết quả đánh  giá, xếp loại chất lượng</t>
  </si>
  <si>
    <t xml:space="preserve">- Hoàn thành xuất sắc nhiệm vụ </t>
  </si>
  <si>
    <t xml:space="preserve">- Hoàn thành tốt nhiệm vụ </t>
  </si>
  <si>
    <t>- Hoàn thành nhiệm vụ</t>
  </si>
  <si>
    <t xml:space="preserve">- Không hoàn thành nhiệm vụ </t>
  </si>
  <si>
    <t>Cán bộ, công chức và người hoạt động không chuyên trách cấp xã</t>
  </si>
  <si>
    <t>Viên chức trong các đơn vị sự nghiệp công lập trực thuộc</t>
  </si>
  <si>
    <t>Viên chức trong các đơn vị sự nghiệp công lập, trừ giáo dục và đào tạo</t>
  </si>
  <si>
    <t>a</t>
  </si>
  <si>
    <t>b</t>
  </si>
  <si>
    <t>Sở Nội vụ</t>
  </si>
  <si>
    <t>Người hoạt động không chuyên trách cấp xã</t>
  </si>
  <si>
    <t>Trong đó</t>
  </si>
  <si>
    <t>Tổng số viên chức</t>
  </si>
  <si>
    <t>Tại đơn vị sự nghiệp công lập, trừ giáo dục và đào tạo</t>
  </si>
  <si>
    <t>Tại đơn vị sự nghiệp  giáo dục và đào tạo</t>
  </si>
  <si>
    <t>Phòng Nội vụ</t>
  </si>
  <si>
    <t>Công chức cấp huyện</t>
  </si>
  <si>
    <t>Cán bộ, công chức cấp huyện</t>
  </si>
  <si>
    <t>Đơn vị báo cáo: UBND huyện Hương Sơn</t>
  </si>
  <si>
    <t>Viên chức không giữ chức vụ quản lý</t>
  </si>
  <si>
    <t>Viên chức trong các đơn vị sự nghiệp công lập thuộc UBND huyện</t>
  </si>
  <si>
    <t xml:space="preserve">           ỦY BAN NHÂN DÂN</t>
  </si>
  <si>
    <t xml:space="preserve">          HUYỆN HƯƠNG SƠN</t>
  </si>
  <si>
    <t>Biểu số: 0207b.N/BNV-CBCCVC</t>
  </si>
  <si>
    <t>Năm 2024</t>
  </si>
  <si>
    <t>Ngày    tháng 12 năm 2024</t>
  </si>
  <si>
    <t>Ngày ... tháng 12 năm 2024</t>
  </si>
  <si>
    <t>Công  chức  không giữ chức  vụ lãnh  đạo,  quản lý</t>
  </si>
  <si>
    <t>Công  chức giữ chức vụ  lãnh  đạo,  quản lý</t>
  </si>
  <si>
    <t>Công  chức giữ  chức vụ lãnh đạo,  quản lý</t>
  </si>
  <si>
    <t>PHỤ LỤC BÁO CÁO KẾT QUẢ ĐÁNH GIÁ, XẾP LOẠI CHẤT LƯỢNG</t>
  </si>
  <si>
    <t>CÁN BỘ, CÔNG CHỨC, VIÊN CHỨC, NGƯỜI HOẠT ĐỘNG KHÔNG CHUYÊN TRÁCH CẤP XÃ NĂM 2024</t>
  </si>
  <si>
    <t>Ngày    tháng 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</si>
</sst>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.vntime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sz val="11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126">
    <xf numFmtId="0" fontId="0" fillId="0" borderId="0" xfId="0"/>
    <xf numFmtId="0" fontId="2" fillId="0" borderId="0" xfId="0" applyFont="1"/>
    <xf numFmtId="0" fontId="6" fillId="0" borderId="0" xfId="2" applyFont="1"/>
    <xf numFmtId="0" fontId="6" fillId="0" borderId="0" xfId="2" applyFont="1" applyAlignment="1">
      <alignment vertical="top" wrapTex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2" fontId="6" fillId="0" borderId="0" xfId="2" applyNumberFormat="1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3" fontId="1" fillId="0" borderId="1" xfId="0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6" fillId="0" borderId="0" xfId="2" applyFont="1" applyFill="1"/>
    <xf numFmtId="0" fontId="6" fillId="0" borderId="0" xfId="2" applyFont="1" applyFill="1" applyAlignment="1">
      <alignment vertical="top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wrapText="1"/>
    </xf>
    <xf numFmtId="0" fontId="2" fillId="0" borderId="1" xfId="2" applyFont="1" applyBorder="1" applyAlignment="1">
      <alignment horizontal="center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wrapText="1"/>
    </xf>
    <xf numFmtId="0" fontId="1" fillId="0" borderId="0" xfId="2" applyFont="1" applyFill="1" applyAlignment="1">
      <alignment horizontal="left" vertical="center" wrapText="1"/>
    </xf>
    <xf numFmtId="0" fontId="2" fillId="0" borderId="0" xfId="3" applyFont="1" applyFill="1"/>
    <xf numFmtId="0" fontId="2" fillId="0" borderId="0" xfId="2" applyFont="1" applyFill="1" applyAlignment="1">
      <alignment vertical="top" wrapText="1"/>
    </xf>
    <xf numFmtId="0" fontId="2" fillId="0" borderId="0" xfId="2" applyFont="1" applyFill="1"/>
    <xf numFmtId="0" fontId="1" fillId="0" borderId="0" xfId="3" applyFont="1" applyFill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center" wrapText="1"/>
    </xf>
    <xf numFmtId="0" fontId="2" fillId="0" borderId="1" xfId="2" applyFont="1" applyFill="1" applyBorder="1" applyAlignment="1">
      <alignment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2" fillId="0" borderId="1" xfId="2" applyNumberFormat="1" applyFont="1" applyBorder="1" applyAlignment="1">
      <alignment vertical="center" wrapText="1"/>
    </xf>
    <xf numFmtId="0" fontId="3" fillId="0" borderId="0" xfId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left" vertical="center" wrapText="1"/>
    </xf>
    <xf numFmtId="0" fontId="1" fillId="0" borderId="0" xfId="3" applyFont="1" applyFill="1"/>
    <xf numFmtId="0" fontId="2" fillId="0" borderId="1" xfId="2" applyFont="1" applyFill="1" applyBorder="1" applyAlignment="1">
      <alignment horizontal="center"/>
    </xf>
    <xf numFmtId="0" fontId="1" fillId="0" borderId="0" xfId="0" applyFont="1" applyFill="1"/>
    <xf numFmtId="0" fontId="2" fillId="0" borderId="0" xfId="1" applyFont="1" applyFill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9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2" fontId="3" fillId="0" borderId="1" xfId="2" applyNumberFormat="1" applyFont="1" applyBorder="1" applyAlignment="1">
      <alignment vertical="center" wrapText="1"/>
    </xf>
    <xf numFmtId="0" fontId="11" fillId="0" borderId="0" xfId="2" applyFont="1" applyAlignment="1">
      <alignment horizontal="center" vertical="center"/>
    </xf>
    <xf numFmtId="0" fontId="1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3" fontId="2" fillId="0" borderId="0" xfId="0" applyNumberFormat="1" applyFont="1"/>
    <xf numFmtId="3" fontId="1" fillId="2" borderId="1" xfId="0" applyNumberFormat="1" applyFont="1" applyFill="1" applyBorder="1" applyAlignment="1">
      <alignment horizontal="center" wrapText="1"/>
    </xf>
    <xf numFmtId="0" fontId="1" fillId="0" borderId="1" xfId="3" applyFont="1" applyFill="1" applyBorder="1"/>
    <xf numFmtId="0" fontId="2" fillId="0" borderId="1" xfId="3" applyFont="1" applyFill="1" applyBorder="1"/>
    <xf numFmtId="3" fontId="2" fillId="0" borderId="0" xfId="2" applyNumberFormat="1" applyFont="1" applyFill="1" applyAlignment="1">
      <alignment horizontal="center"/>
    </xf>
    <xf numFmtId="3" fontId="1" fillId="0" borderId="1" xfId="3" applyNumberFormat="1" applyFont="1" applyFill="1" applyBorder="1" applyAlignment="1">
      <alignment horizontal="center" vertical="center"/>
    </xf>
    <xf numFmtId="3" fontId="1" fillId="0" borderId="1" xfId="3" applyNumberFormat="1" applyFont="1" applyFill="1" applyBorder="1" applyAlignment="1">
      <alignment horizontal="center"/>
    </xf>
    <xf numFmtId="3" fontId="2" fillId="0" borderId="0" xfId="3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2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right" vertical="center"/>
    </xf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1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right" vertical="center"/>
    </xf>
    <xf numFmtId="0" fontId="1" fillId="0" borderId="1" xfId="3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left" vertical="center" wrapText="1"/>
    </xf>
    <xf numFmtId="0" fontId="3" fillId="0" borderId="4" xfId="2" applyFont="1" applyFill="1" applyBorder="1" applyAlignment="1">
      <alignment horizontal="right" vertical="center"/>
    </xf>
    <xf numFmtId="3" fontId="1" fillId="0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3" fontId="1" fillId="0" borderId="1" xfId="3" applyNumberFormat="1" applyFont="1" applyFill="1" applyBorder="1"/>
    <xf numFmtId="3" fontId="2" fillId="0" borderId="1" xfId="3" applyNumberFormat="1" applyFont="1" applyFill="1" applyBorder="1"/>
    <xf numFmtId="3" fontId="2" fillId="0" borderId="1" xfId="0" applyNumberFormat="1" applyFont="1" applyFill="1" applyBorder="1"/>
    <xf numFmtId="0" fontId="2" fillId="0" borderId="1" xfId="2" quotePrefix="1" applyFont="1" applyFill="1" applyBorder="1" applyAlignment="1">
      <alignment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2</xdr:row>
      <xdr:rowOff>9525</xdr:rowOff>
    </xdr:from>
    <xdr:to>
      <xdr:col>10</xdr:col>
      <xdr:colOff>152400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6915150" y="40005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2</xdr:row>
      <xdr:rowOff>9525</xdr:rowOff>
    </xdr:from>
    <xdr:to>
      <xdr:col>1</xdr:col>
      <xdr:colOff>1000125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809625" y="400050"/>
          <a:ext cx="600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13" zoomScaleNormal="100" zoomScaleSheetLayoutView="100" workbookViewId="0">
      <selection activeCell="N12" sqref="N12"/>
    </sheetView>
  </sheetViews>
  <sheetFormatPr defaultRowHeight="15.75" x14ac:dyDescent="0.25"/>
  <cols>
    <col min="1" max="1" width="5.375" style="1" customWidth="1"/>
    <col min="2" max="2" width="39.375" style="1" customWidth="1"/>
    <col min="3" max="3" width="8.625" style="91" customWidth="1"/>
    <col min="4" max="4" width="8.5" style="1" customWidth="1"/>
    <col min="5" max="5" width="7.875" style="1" customWidth="1"/>
    <col min="6" max="6" width="8.25" style="1" customWidth="1"/>
    <col min="7" max="7" width="8.125" style="1" customWidth="1"/>
    <col min="8" max="8" width="8.875" style="1" customWidth="1"/>
    <col min="9" max="9" width="7.625" style="1" customWidth="1"/>
    <col min="10" max="10" width="8.625" style="1" customWidth="1"/>
    <col min="11" max="11" width="8" style="1" customWidth="1"/>
    <col min="12" max="12" width="14.25" style="1" customWidth="1"/>
    <col min="13" max="16384" width="9" style="1"/>
  </cols>
  <sheetData>
    <row r="1" spans="1:12" x14ac:dyDescent="0.25">
      <c r="A1" s="101" t="s">
        <v>84</v>
      </c>
      <c r="B1" s="101"/>
      <c r="C1" s="101"/>
      <c r="D1" s="101"/>
      <c r="E1" s="101"/>
      <c r="F1" s="100" t="s">
        <v>0</v>
      </c>
      <c r="G1" s="100"/>
      <c r="H1" s="100"/>
      <c r="I1" s="100"/>
      <c r="J1" s="100"/>
      <c r="K1" s="100"/>
      <c r="L1" s="100"/>
    </row>
    <row r="2" spans="1:12" x14ac:dyDescent="0.25">
      <c r="A2" s="101" t="s">
        <v>85</v>
      </c>
      <c r="B2" s="101"/>
      <c r="C2" s="101"/>
      <c r="D2" s="101"/>
      <c r="E2" s="101"/>
      <c r="F2" s="100" t="s">
        <v>13</v>
      </c>
      <c r="G2" s="100"/>
      <c r="H2" s="100"/>
      <c r="I2" s="100"/>
      <c r="J2" s="100"/>
      <c r="K2" s="100"/>
      <c r="L2" s="100"/>
    </row>
    <row r="3" spans="1:12" x14ac:dyDescent="0.25">
      <c r="A3" s="39"/>
      <c r="B3" s="40"/>
    </row>
    <row r="4" spans="1:12" x14ac:dyDescent="0.25">
      <c r="A4" s="100" t="s">
        <v>93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2" x14ac:dyDescent="0.25">
      <c r="A5" s="100" t="s">
        <v>94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2" x14ac:dyDescent="0.25">
      <c r="J6" s="102" t="s">
        <v>59</v>
      </c>
      <c r="K6" s="102"/>
      <c r="L6" s="102"/>
    </row>
    <row r="7" spans="1:12" s="41" customFormat="1" x14ac:dyDescent="0.2">
      <c r="A7" s="99" t="s">
        <v>4</v>
      </c>
      <c r="B7" s="99" t="s">
        <v>5</v>
      </c>
      <c r="C7" s="103" t="s">
        <v>6</v>
      </c>
      <c r="D7" s="99" t="s">
        <v>17</v>
      </c>
      <c r="E7" s="99"/>
      <c r="F7" s="99"/>
      <c r="G7" s="99"/>
      <c r="H7" s="99"/>
      <c r="I7" s="99"/>
      <c r="J7" s="99"/>
      <c r="K7" s="99"/>
      <c r="L7" s="99" t="s">
        <v>7</v>
      </c>
    </row>
    <row r="8" spans="1:12" s="41" customFormat="1" ht="35.25" customHeight="1" x14ac:dyDescent="0.2">
      <c r="A8" s="99"/>
      <c r="B8" s="99"/>
      <c r="C8" s="103"/>
      <c r="D8" s="99" t="s">
        <v>10</v>
      </c>
      <c r="E8" s="99"/>
      <c r="F8" s="99" t="s">
        <v>11</v>
      </c>
      <c r="G8" s="99"/>
      <c r="H8" s="99" t="s">
        <v>16</v>
      </c>
      <c r="I8" s="99"/>
      <c r="J8" s="99" t="s">
        <v>12</v>
      </c>
      <c r="K8" s="99"/>
      <c r="L8" s="99"/>
    </row>
    <row r="9" spans="1:12" s="41" customFormat="1" ht="47.25" x14ac:dyDescent="0.2">
      <c r="A9" s="99"/>
      <c r="B9" s="99"/>
      <c r="C9" s="103"/>
      <c r="D9" s="50" t="s">
        <v>8</v>
      </c>
      <c r="E9" s="50" t="s">
        <v>9</v>
      </c>
      <c r="F9" s="50" t="s">
        <v>8</v>
      </c>
      <c r="G9" s="50" t="s">
        <v>9</v>
      </c>
      <c r="H9" s="50" t="s">
        <v>8</v>
      </c>
      <c r="I9" s="50" t="s">
        <v>9</v>
      </c>
      <c r="J9" s="50" t="s">
        <v>8</v>
      </c>
      <c r="K9" s="50" t="s">
        <v>9</v>
      </c>
      <c r="L9" s="99"/>
    </row>
    <row r="10" spans="1:12" s="41" customFormat="1" x14ac:dyDescent="0.2">
      <c r="A10" s="7">
        <v>1</v>
      </c>
      <c r="B10" s="7">
        <v>2</v>
      </c>
      <c r="C10" s="10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</row>
    <row r="11" spans="1:12" s="42" customFormat="1" x14ac:dyDescent="0.2">
      <c r="A11" s="50" t="s">
        <v>3</v>
      </c>
      <c r="B11" s="8" t="s">
        <v>80</v>
      </c>
      <c r="C11" s="10"/>
      <c r="D11" s="9"/>
      <c r="E11" s="10"/>
      <c r="F11" s="9"/>
      <c r="G11" s="10"/>
      <c r="H11" s="9"/>
      <c r="I11" s="9"/>
      <c r="J11" s="9"/>
      <c r="K11" s="10"/>
      <c r="L11" s="9"/>
    </row>
    <row r="12" spans="1:12" s="41" customFormat="1" ht="31.5" x14ac:dyDescent="0.2">
      <c r="A12" s="11">
        <v>1</v>
      </c>
      <c r="B12" s="12" t="s">
        <v>18</v>
      </c>
      <c r="C12" s="19">
        <f>D12+F12+H12+J12</f>
        <v>74</v>
      </c>
      <c r="D12" s="11">
        <v>14</v>
      </c>
      <c r="E12" s="68">
        <f>D12/72*100</f>
        <v>19.444444444444446</v>
      </c>
      <c r="F12" s="11">
        <v>58</v>
      </c>
      <c r="G12" s="68">
        <f>F12/C12*100</f>
        <v>78.378378378378372</v>
      </c>
      <c r="H12" s="11"/>
      <c r="I12" s="71">
        <f>H12/C12*100</f>
        <v>0</v>
      </c>
      <c r="J12" s="11">
        <v>2</v>
      </c>
      <c r="K12" s="68">
        <f>J12/C12*100</f>
        <v>2.7027027027027026</v>
      </c>
      <c r="L12" s="82"/>
    </row>
    <row r="13" spans="1:12" s="42" customFormat="1" ht="31.5" x14ac:dyDescent="0.2">
      <c r="A13" s="50" t="s">
        <v>1</v>
      </c>
      <c r="B13" s="8" t="s">
        <v>67</v>
      </c>
      <c r="C13" s="19"/>
      <c r="D13" s="50"/>
      <c r="E13" s="66"/>
      <c r="F13" s="50"/>
      <c r="G13" s="66"/>
      <c r="H13" s="50"/>
      <c r="I13" s="69"/>
      <c r="J13" s="50"/>
      <c r="K13" s="66"/>
      <c r="L13" s="47"/>
    </row>
    <row r="14" spans="1:12" s="78" customFormat="1" x14ac:dyDescent="0.25">
      <c r="A14" s="72">
        <v>1</v>
      </c>
      <c r="B14" s="73" t="s">
        <v>14</v>
      </c>
      <c r="C14" s="92">
        <f>D14+F14+H14+J14</f>
        <v>254</v>
      </c>
      <c r="D14" s="74">
        <f>BM0207a.N!F9</f>
        <v>42</v>
      </c>
      <c r="E14" s="75">
        <f>D14/249*100</f>
        <v>16.867469879518072</v>
      </c>
      <c r="F14" s="74">
        <f>BM0207a.N!F10</f>
        <v>207</v>
      </c>
      <c r="G14" s="75">
        <f>F14/C14*100</f>
        <v>81.496062992125985</v>
      </c>
      <c r="H14" s="74">
        <f>BM0207a.N!F11</f>
        <v>0</v>
      </c>
      <c r="I14" s="76"/>
      <c r="J14" s="74">
        <f>BM0207a.N!F12</f>
        <v>5</v>
      </c>
      <c r="K14" s="75">
        <f>J14/C14*100</f>
        <v>1.9685039370078741</v>
      </c>
      <c r="L14" s="77"/>
    </row>
    <row r="15" spans="1:12" s="78" customFormat="1" x14ac:dyDescent="0.25">
      <c r="A15" s="72">
        <v>2</v>
      </c>
      <c r="B15" s="73" t="s">
        <v>15</v>
      </c>
      <c r="C15" s="92">
        <f t="shared" ref="C15:C16" si="0">D15+F15+H15+J15</f>
        <v>240</v>
      </c>
      <c r="D15" s="74">
        <f>'0207b.N BNV'!K9</f>
        <v>36</v>
      </c>
      <c r="E15" s="75">
        <f>D15/234*100</f>
        <v>15.384615384615385</v>
      </c>
      <c r="F15" s="74">
        <f>'0207b.N BNV'!K10</f>
        <v>198</v>
      </c>
      <c r="G15" s="75">
        <f>F15/C15*100</f>
        <v>82.5</v>
      </c>
      <c r="H15" s="74">
        <f>'0207b.N BNV'!K11</f>
        <v>2</v>
      </c>
      <c r="I15" s="76">
        <f>H15/C15*100</f>
        <v>0.83333333333333337</v>
      </c>
      <c r="J15" s="74">
        <f>'0207b.N BNV'!K12</f>
        <v>4</v>
      </c>
      <c r="K15" s="75">
        <f>J15/C15*100</f>
        <v>1.6666666666666667</v>
      </c>
      <c r="L15" s="72"/>
    </row>
    <row r="16" spans="1:12" s="81" customFormat="1" x14ac:dyDescent="0.25">
      <c r="A16" s="79">
        <v>3</v>
      </c>
      <c r="B16" s="73" t="s">
        <v>73</v>
      </c>
      <c r="C16" s="92">
        <f t="shared" si="0"/>
        <v>191</v>
      </c>
      <c r="D16" s="74">
        <v>26</v>
      </c>
      <c r="E16" s="75">
        <f>D16/185*100</f>
        <v>14.054054054054054</v>
      </c>
      <c r="F16" s="74">
        <v>159</v>
      </c>
      <c r="G16" s="75">
        <f>F16/C16*100</f>
        <v>83.246073298429323</v>
      </c>
      <c r="H16" s="74">
        <v>2</v>
      </c>
      <c r="I16" s="76">
        <f>H16/C16*100</f>
        <v>1.0471204188481675</v>
      </c>
      <c r="J16" s="74">
        <v>4</v>
      </c>
      <c r="K16" s="75">
        <f>J16/C16*100</f>
        <v>2.0942408376963351</v>
      </c>
      <c r="L16" s="80"/>
    </row>
    <row r="17" spans="1:12" s="57" customFormat="1" ht="31.5" x14ac:dyDescent="0.25">
      <c r="A17" s="13" t="s">
        <v>2</v>
      </c>
      <c r="B17" s="8" t="s">
        <v>68</v>
      </c>
      <c r="C17" s="15"/>
      <c r="D17" s="14"/>
      <c r="E17" s="67"/>
      <c r="F17" s="14"/>
      <c r="G17" s="67"/>
      <c r="H17" s="14"/>
      <c r="I17" s="70"/>
      <c r="J17" s="14"/>
      <c r="K17" s="67"/>
      <c r="L17" s="14"/>
    </row>
    <row r="18" spans="1:12" s="58" customFormat="1" ht="31.5" x14ac:dyDescent="0.2">
      <c r="A18" s="16">
        <v>1</v>
      </c>
      <c r="B18" s="12" t="s">
        <v>83</v>
      </c>
      <c r="C18" s="19">
        <f>C19+C20</f>
        <v>2172</v>
      </c>
      <c r="D18" s="11">
        <f>D19+D20</f>
        <v>281</v>
      </c>
      <c r="E18" s="68">
        <f>D18/2093*100</f>
        <v>13.425704730052557</v>
      </c>
      <c r="F18" s="11">
        <f>F19+F20</f>
        <v>1812</v>
      </c>
      <c r="G18" s="68">
        <f>F18/C18*100</f>
        <v>83.425414364640886</v>
      </c>
      <c r="H18" s="11">
        <f>H19+H20</f>
        <v>54</v>
      </c>
      <c r="I18" s="71">
        <f>H18/C18*100</f>
        <v>2.4861878453038675</v>
      </c>
      <c r="J18" s="11">
        <f>J19+J20</f>
        <v>25</v>
      </c>
      <c r="K18" s="68">
        <f>J18/C18*100</f>
        <v>1.1510128913443831</v>
      </c>
      <c r="L18" s="16"/>
    </row>
    <row r="19" spans="1:12" s="49" customFormat="1" ht="31.5" x14ac:dyDescent="0.2">
      <c r="A19" s="17" t="s">
        <v>70</v>
      </c>
      <c r="B19" s="18" t="s">
        <v>69</v>
      </c>
      <c r="C19" s="19">
        <f>D19+F19+H19+J19</f>
        <v>467</v>
      </c>
      <c r="D19" s="17">
        <f>BM0207c.N!D11</f>
        <v>25</v>
      </c>
      <c r="E19" s="68">
        <f>D19/457*100</f>
        <v>5.4704595185995624</v>
      </c>
      <c r="F19" s="17">
        <f>BM0207c.N!D12</f>
        <v>432</v>
      </c>
      <c r="G19" s="68">
        <f>F19/C19*100</f>
        <v>92.505353319057818</v>
      </c>
      <c r="H19" s="17">
        <f>BM0207c.N!D13</f>
        <v>2</v>
      </c>
      <c r="I19" s="71">
        <v>0.4</v>
      </c>
      <c r="J19" s="17">
        <f>BM0207c.N!D14</f>
        <v>8</v>
      </c>
      <c r="K19" s="68">
        <f>J19/C19*100</f>
        <v>1.7130620985010707</v>
      </c>
      <c r="L19" s="17"/>
    </row>
    <row r="20" spans="1:12" s="49" customFormat="1" ht="31.5" x14ac:dyDescent="0.2">
      <c r="A20" s="17" t="s">
        <v>71</v>
      </c>
      <c r="B20" s="18" t="s">
        <v>19</v>
      </c>
      <c r="C20" s="19">
        <f>D20+F20+H20+J20</f>
        <v>1705</v>
      </c>
      <c r="D20" s="17">
        <f>BM0207c.N!H11+BM0207c.N!K11</f>
        <v>256</v>
      </c>
      <c r="E20" s="68">
        <f>D20/1636*100</f>
        <v>15.647921760391197</v>
      </c>
      <c r="F20" s="17">
        <f>BM0207c.N!H12+BM0207c.N!K12</f>
        <v>1380</v>
      </c>
      <c r="G20" s="68">
        <f>F20/C20*100</f>
        <v>80.938416422287389</v>
      </c>
      <c r="H20" s="17">
        <f>BM0207c.N!H13+BM0207c.N!K13</f>
        <v>52</v>
      </c>
      <c r="I20" s="71">
        <f>H20/C20*100</f>
        <v>3.0498533724340176</v>
      </c>
      <c r="J20" s="17">
        <f>BM0207c.N!H14+BM0207c.N!K14</f>
        <v>17</v>
      </c>
      <c r="K20" s="68">
        <f>J20/C20*100</f>
        <v>0.99706744868035202</v>
      </c>
      <c r="L20" s="17"/>
    </row>
  </sheetData>
  <mergeCells count="16">
    <mergeCell ref="D7:K7"/>
    <mergeCell ref="F1:L1"/>
    <mergeCell ref="L7:L9"/>
    <mergeCell ref="D8:E8"/>
    <mergeCell ref="F8:G8"/>
    <mergeCell ref="H8:I8"/>
    <mergeCell ref="J8:K8"/>
    <mergeCell ref="A1:E1"/>
    <mergeCell ref="A4:L4"/>
    <mergeCell ref="A5:L5"/>
    <mergeCell ref="A7:A9"/>
    <mergeCell ref="A2:E2"/>
    <mergeCell ref="J6:L6"/>
    <mergeCell ref="F2:L2"/>
    <mergeCell ref="B7:B9"/>
    <mergeCell ref="C7:C9"/>
  </mergeCells>
  <phoneticPr fontId="0" type="noConversion"/>
  <pageMargins left="0.23622047244094491" right="0.23622047244094491" top="0.37" bottom="0.23622047244094491" header="0.31" footer="0.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N12" sqref="N12"/>
    </sheetView>
  </sheetViews>
  <sheetFormatPr defaultColWidth="9" defaultRowHeight="15" x14ac:dyDescent="0.25"/>
  <cols>
    <col min="1" max="1" width="32.875" style="2" customWidth="1"/>
    <col min="2" max="2" width="12.5" style="2" customWidth="1"/>
    <col min="3" max="3" width="17.375" style="2" customWidth="1"/>
    <col min="4" max="4" width="18" style="2" customWidth="1"/>
    <col min="5" max="5" width="15.5" style="5" customWidth="1"/>
    <col min="6" max="6" width="17.375" style="2" customWidth="1"/>
    <col min="7" max="7" width="10.25" style="6" customWidth="1"/>
    <col min="8" max="16384" width="9" style="2"/>
  </cols>
  <sheetData>
    <row r="1" spans="1:7" ht="32.25" customHeight="1" x14ac:dyDescent="0.25">
      <c r="A1" s="64" t="s">
        <v>20</v>
      </c>
      <c r="B1" s="108" t="s">
        <v>21</v>
      </c>
      <c r="C1" s="108"/>
      <c r="D1" s="108"/>
      <c r="E1" s="109" t="s">
        <v>81</v>
      </c>
      <c r="F1" s="109"/>
      <c r="G1" s="109"/>
    </row>
    <row r="2" spans="1:7" ht="15.75" customHeight="1" x14ac:dyDescent="0.25">
      <c r="A2" s="65" t="s">
        <v>22</v>
      </c>
      <c r="B2" s="108" t="s">
        <v>87</v>
      </c>
      <c r="C2" s="108"/>
      <c r="D2" s="108"/>
      <c r="E2" s="109" t="s">
        <v>23</v>
      </c>
      <c r="F2" s="109"/>
      <c r="G2" s="109"/>
    </row>
    <row r="3" spans="1:7" ht="15.75" x14ac:dyDescent="0.25">
      <c r="A3" s="65" t="s">
        <v>95</v>
      </c>
      <c r="B3" s="3"/>
      <c r="E3" s="109" t="s">
        <v>72</v>
      </c>
      <c r="F3" s="109"/>
      <c r="G3" s="109"/>
    </row>
    <row r="4" spans="1:7" ht="23.25" customHeight="1" x14ac:dyDescent="0.25">
      <c r="D4" s="105" t="s">
        <v>24</v>
      </c>
      <c r="E4" s="105"/>
      <c r="F4" s="105"/>
      <c r="G4" s="105"/>
    </row>
    <row r="5" spans="1:7" s="4" customFormat="1" ht="15.75" x14ac:dyDescent="0.2">
      <c r="A5" s="107" t="s">
        <v>36</v>
      </c>
      <c r="B5" s="107" t="s">
        <v>25</v>
      </c>
      <c r="C5" s="107" t="s">
        <v>26</v>
      </c>
      <c r="D5" s="106" t="s">
        <v>27</v>
      </c>
      <c r="E5" s="106"/>
      <c r="F5" s="106"/>
      <c r="G5" s="104" t="s">
        <v>7</v>
      </c>
    </row>
    <row r="6" spans="1:7" s="4" customFormat="1" ht="18" customHeight="1" x14ac:dyDescent="0.2">
      <c r="A6" s="107"/>
      <c r="B6" s="107"/>
      <c r="C6" s="107"/>
      <c r="D6" s="24" t="s">
        <v>28</v>
      </c>
      <c r="E6" s="24" t="s">
        <v>29</v>
      </c>
      <c r="F6" s="63" t="s">
        <v>30</v>
      </c>
      <c r="G6" s="104"/>
    </row>
    <row r="7" spans="1:7" s="85" customFormat="1" ht="15.75" x14ac:dyDescent="0.2">
      <c r="A7" s="83" t="s">
        <v>31</v>
      </c>
      <c r="B7" s="83" t="s">
        <v>32</v>
      </c>
      <c r="C7" s="83" t="s">
        <v>33</v>
      </c>
      <c r="D7" s="83">
        <v>2</v>
      </c>
      <c r="E7" s="83">
        <v>3</v>
      </c>
      <c r="F7" s="61">
        <v>4</v>
      </c>
      <c r="G7" s="84"/>
    </row>
    <row r="8" spans="1:7" ht="26.25" customHeight="1" x14ac:dyDescent="0.25">
      <c r="A8" s="25" t="s">
        <v>26</v>
      </c>
      <c r="B8" s="26" t="s">
        <v>35</v>
      </c>
      <c r="C8" s="86">
        <f>D8+E8+F8</f>
        <v>258</v>
      </c>
      <c r="D8" s="27"/>
      <c r="E8" s="28">
        <f>SUM(E9:E12)</f>
        <v>4</v>
      </c>
      <c r="F8" s="62">
        <f>SUM(F9:F12)</f>
        <v>254</v>
      </c>
      <c r="G8" s="48"/>
    </row>
    <row r="9" spans="1:7" ht="26.25" customHeight="1" x14ac:dyDescent="0.25">
      <c r="A9" s="29" t="s">
        <v>37</v>
      </c>
      <c r="B9" s="26" t="s">
        <v>38</v>
      </c>
      <c r="C9" s="86">
        <f t="shared" ref="C9:C12" si="0">D9+E9+F9</f>
        <v>43</v>
      </c>
      <c r="D9" s="27"/>
      <c r="E9" s="28">
        <v>1</v>
      </c>
      <c r="F9" s="62">
        <v>42</v>
      </c>
      <c r="G9" s="48"/>
    </row>
    <row r="10" spans="1:7" ht="26.25" customHeight="1" x14ac:dyDescent="0.25">
      <c r="A10" s="29" t="s">
        <v>39</v>
      </c>
      <c r="B10" s="26" t="s">
        <v>40</v>
      </c>
      <c r="C10" s="86">
        <f t="shared" si="0"/>
        <v>210</v>
      </c>
      <c r="D10" s="27"/>
      <c r="E10" s="28">
        <v>3</v>
      </c>
      <c r="F10" s="62">
        <v>207</v>
      </c>
      <c r="G10" s="48"/>
    </row>
    <row r="11" spans="1:7" ht="26.25" customHeight="1" x14ac:dyDescent="0.25">
      <c r="A11" s="29" t="s">
        <v>41</v>
      </c>
      <c r="B11" s="26" t="s">
        <v>42</v>
      </c>
      <c r="C11" s="86">
        <f t="shared" si="0"/>
        <v>0</v>
      </c>
      <c r="D11" s="27"/>
      <c r="E11" s="28">
        <v>0</v>
      </c>
      <c r="F11" s="62">
        <v>0</v>
      </c>
      <c r="G11" s="48"/>
    </row>
    <row r="12" spans="1:7" ht="26.25" customHeight="1" x14ac:dyDescent="0.25">
      <c r="A12" s="29" t="s">
        <v>43</v>
      </c>
      <c r="B12" s="26" t="s">
        <v>44</v>
      </c>
      <c r="C12" s="86">
        <f t="shared" si="0"/>
        <v>5</v>
      </c>
      <c r="D12" s="27"/>
      <c r="E12" s="28">
        <v>0</v>
      </c>
      <c r="F12" s="62">
        <v>5</v>
      </c>
      <c r="G12" s="48"/>
    </row>
  </sheetData>
  <mergeCells count="11">
    <mergeCell ref="B1:D1"/>
    <mergeCell ref="B2:D2"/>
    <mergeCell ref="E1:G1"/>
    <mergeCell ref="E2:G2"/>
    <mergeCell ref="E3:G3"/>
    <mergeCell ref="G5:G6"/>
    <mergeCell ref="D4:G4"/>
    <mergeCell ref="D5:F5"/>
    <mergeCell ref="A5:A6"/>
    <mergeCell ref="B5:B6"/>
    <mergeCell ref="C5:C6"/>
  </mergeCells>
  <pageMargins left="0.76" right="0.37" top="0.31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4" workbookViewId="0">
      <selection activeCell="N12" sqref="N12"/>
    </sheetView>
  </sheetViews>
  <sheetFormatPr defaultColWidth="9" defaultRowHeight="15" x14ac:dyDescent="0.25"/>
  <cols>
    <col min="1" max="1" width="26.25" style="20" customWidth="1"/>
    <col min="2" max="2" width="7.125" style="20" customWidth="1"/>
    <col min="3" max="3" width="8.125" style="20" customWidth="1"/>
    <col min="4" max="4" width="10.25" style="20" customWidth="1"/>
    <col min="5" max="5" width="12" style="20" customWidth="1"/>
    <col min="6" max="6" width="8.25" style="20" customWidth="1"/>
    <col min="7" max="7" width="10" style="20" customWidth="1"/>
    <col min="8" max="8" width="11.5" style="20" customWidth="1"/>
    <col min="9" max="9" width="7.75" style="20" customWidth="1"/>
    <col min="10" max="10" width="10.125" style="20" customWidth="1"/>
    <col min="11" max="11" width="11.75" style="20" customWidth="1"/>
    <col min="12" max="16384" width="9" style="20"/>
  </cols>
  <sheetData>
    <row r="1" spans="1:11" ht="15.75" customHeight="1" x14ac:dyDescent="0.25">
      <c r="A1" s="30" t="s">
        <v>86</v>
      </c>
      <c r="B1" s="115" t="s">
        <v>45</v>
      </c>
      <c r="C1" s="115"/>
      <c r="D1" s="115"/>
      <c r="E1" s="115"/>
      <c r="F1" s="115"/>
      <c r="G1" s="115"/>
      <c r="H1" s="115"/>
      <c r="I1" s="114" t="s">
        <v>81</v>
      </c>
      <c r="J1" s="114"/>
      <c r="K1" s="114"/>
    </row>
    <row r="2" spans="1:11" ht="15.75" customHeight="1" x14ac:dyDescent="0.25">
      <c r="A2" s="54" t="s">
        <v>22</v>
      </c>
      <c r="B2" s="115" t="s">
        <v>87</v>
      </c>
      <c r="C2" s="115"/>
      <c r="D2" s="115"/>
      <c r="E2" s="115"/>
      <c r="F2" s="115"/>
      <c r="G2" s="115"/>
      <c r="H2" s="115"/>
      <c r="I2" s="114" t="s">
        <v>23</v>
      </c>
      <c r="J2" s="114"/>
      <c r="K2" s="114"/>
    </row>
    <row r="3" spans="1:11" ht="15.75" customHeight="1" x14ac:dyDescent="0.25">
      <c r="A3" s="54" t="s">
        <v>88</v>
      </c>
      <c r="B3" s="21"/>
      <c r="I3" s="114" t="s">
        <v>78</v>
      </c>
      <c r="J3" s="114"/>
      <c r="K3" s="114"/>
    </row>
    <row r="4" spans="1:11" ht="23.25" customHeight="1" x14ac:dyDescent="0.25">
      <c r="A4" s="116" t="s">
        <v>24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1" s="22" customFormat="1" ht="25.5" customHeight="1" x14ac:dyDescent="0.2">
      <c r="A5" s="110" t="s">
        <v>56</v>
      </c>
      <c r="B5" s="112" t="s">
        <v>46</v>
      </c>
      <c r="C5" s="112" t="s">
        <v>26</v>
      </c>
      <c r="D5" s="112" t="s">
        <v>26</v>
      </c>
      <c r="E5" s="112" t="s">
        <v>26</v>
      </c>
      <c r="F5" s="112" t="s">
        <v>79</v>
      </c>
      <c r="G5" s="112" t="s">
        <v>47</v>
      </c>
      <c r="H5" s="112" t="s">
        <v>47</v>
      </c>
      <c r="I5" s="113" t="s">
        <v>15</v>
      </c>
      <c r="J5" s="113"/>
      <c r="K5" s="113"/>
    </row>
    <row r="6" spans="1:11" s="22" customFormat="1" ht="51.75" customHeight="1" x14ac:dyDescent="0.2">
      <c r="A6" s="111"/>
      <c r="B6" s="112" t="s">
        <v>46</v>
      </c>
      <c r="C6" s="46" t="s">
        <v>26</v>
      </c>
      <c r="D6" s="46" t="s">
        <v>91</v>
      </c>
      <c r="E6" s="46" t="s">
        <v>90</v>
      </c>
      <c r="F6" s="46" t="s">
        <v>26</v>
      </c>
      <c r="G6" s="46" t="s">
        <v>92</v>
      </c>
      <c r="H6" s="46" t="s">
        <v>49</v>
      </c>
      <c r="I6" s="46" t="s">
        <v>26</v>
      </c>
      <c r="J6" s="60" t="s">
        <v>48</v>
      </c>
      <c r="K6" s="60" t="s">
        <v>49</v>
      </c>
    </row>
    <row r="7" spans="1:11" s="90" customFormat="1" ht="26.25" customHeight="1" x14ac:dyDescent="0.2">
      <c r="A7" s="87" t="s">
        <v>31</v>
      </c>
      <c r="B7" s="87" t="s">
        <v>32</v>
      </c>
      <c r="C7" s="87" t="s">
        <v>33</v>
      </c>
      <c r="D7" s="87" t="s">
        <v>34</v>
      </c>
      <c r="E7" s="87" t="s">
        <v>50</v>
      </c>
      <c r="F7" s="87" t="s">
        <v>33</v>
      </c>
      <c r="G7" s="87" t="s">
        <v>51</v>
      </c>
      <c r="H7" s="87" t="s">
        <v>52</v>
      </c>
      <c r="I7" s="87" t="s">
        <v>53</v>
      </c>
      <c r="J7" s="89" t="s">
        <v>54</v>
      </c>
      <c r="K7" s="89" t="s">
        <v>55</v>
      </c>
    </row>
    <row r="8" spans="1:11" ht="26.25" customHeight="1" x14ac:dyDescent="0.25">
      <c r="A8" s="43" t="s">
        <v>26</v>
      </c>
      <c r="B8" s="44" t="s">
        <v>35</v>
      </c>
      <c r="C8" s="88">
        <f>F8+I8</f>
        <v>310</v>
      </c>
      <c r="D8" s="56">
        <f>G8+J8</f>
        <v>29</v>
      </c>
      <c r="E8" s="56">
        <f>H8+K8</f>
        <v>281</v>
      </c>
      <c r="F8" s="56">
        <f>G8+H8</f>
        <v>70</v>
      </c>
      <c r="G8" s="56">
        <f>SUM(G9:G12)</f>
        <v>29</v>
      </c>
      <c r="H8" s="56">
        <f t="shared" ref="H8:K9" si="0">SUM(H9:H12)</f>
        <v>41</v>
      </c>
      <c r="I8" s="56">
        <f>SUM(I9:I12)</f>
        <v>240</v>
      </c>
      <c r="J8" s="62">
        <f t="shared" si="0"/>
        <v>0</v>
      </c>
      <c r="K8" s="62">
        <f t="shared" si="0"/>
        <v>240</v>
      </c>
    </row>
    <row r="9" spans="1:11" ht="40.5" customHeight="1" x14ac:dyDescent="0.25">
      <c r="A9" s="125" t="s">
        <v>37</v>
      </c>
      <c r="B9" s="44" t="s">
        <v>38</v>
      </c>
      <c r="C9" s="88">
        <f t="shared" ref="C9:C12" si="1">F9+I9</f>
        <v>49</v>
      </c>
      <c r="D9" s="56">
        <f t="shared" ref="D9:D12" si="2">G9+J9</f>
        <v>6</v>
      </c>
      <c r="E9" s="56">
        <f t="shared" ref="E9:E12" si="3">H9+K9</f>
        <v>43</v>
      </c>
      <c r="F9" s="56">
        <f>G9+H9</f>
        <v>13</v>
      </c>
      <c r="G9" s="56">
        <v>6</v>
      </c>
      <c r="H9" s="56">
        <v>7</v>
      </c>
      <c r="I9" s="56">
        <f>J9+K9</f>
        <v>36</v>
      </c>
      <c r="J9" s="62">
        <f t="shared" si="0"/>
        <v>0</v>
      </c>
      <c r="K9" s="62">
        <v>36</v>
      </c>
    </row>
    <row r="10" spans="1:11" ht="26.25" customHeight="1" x14ac:dyDescent="0.25">
      <c r="A10" s="125" t="s">
        <v>39</v>
      </c>
      <c r="B10" s="44" t="s">
        <v>40</v>
      </c>
      <c r="C10" s="88">
        <f t="shared" si="1"/>
        <v>253</v>
      </c>
      <c r="D10" s="56">
        <f t="shared" si="2"/>
        <v>22</v>
      </c>
      <c r="E10" s="56">
        <f t="shared" si="3"/>
        <v>231</v>
      </c>
      <c r="F10" s="56">
        <f t="shared" ref="F10:F12" si="4">G10+H10</f>
        <v>55</v>
      </c>
      <c r="G10" s="56">
        <v>22</v>
      </c>
      <c r="H10" s="56">
        <v>33</v>
      </c>
      <c r="I10" s="56">
        <f t="shared" ref="I10:I12" si="5">J10+K10</f>
        <v>198</v>
      </c>
      <c r="J10" s="62">
        <f>SUM(J11:J13)</f>
        <v>0</v>
      </c>
      <c r="K10" s="62">
        <v>198</v>
      </c>
    </row>
    <row r="11" spans="1:11" ht="26.25" customHeight="1" x14ac:dyDescent="0.25">
      <c r="A11" s="45" t="s">
        <v>41</v>
      </c>
      <c r="B11" s="44" t="s">
        <v>42</v>
      </c>
      <c r="C11" s="88">
        <f t="shared" si="1"/>
        <v>2</v>
      </c>
      <c r="D11" s="56">
        <f t="shared" si="2"/>
        <v>0</v>
      </c>
      <c r="E11" s="56">
        <f t="shared" si="3"/>
        <v>2</v>
      </c>
      <c r="F11" s="56">
        <f t="shared" si="4"/>
        <v>0</v>
      </c>
      <c r="G11" s="56">
        <v>0</v>
      </c>
      <c r="H11" s="56">
        <v>0</v>
      </c>
      <c r="I11" s="56">
        <f t="shared" si="5"/>
        <v>2</v>
      </c>
      <c r="J11" s="62">
        <f>SUM(J12:J14)</f>
        <v>0</v>
      </c>
      <c r="K11" s="62">
        <v>2</v>
      </c>
    </row>
    <row r="12" spans="1:11" ht="18.75" customHeight="1" x14ac:dyDescent="0.25">
      <c r="A12" s="38" t="s">
        <v>66</v>
      </c>
      <c r="B12" s="44" t="s">
        <v>44</v>
      </c>
      <c r="C12" s="88">
        <f t="shared" si="1"/>
        <v>6</v>
      </c>
      <c r="D12" s="56">
        <f t="shared" si="2"/>
        <v>1</v>
      </c>
      <c r="E12" s="56">
        <f t="shared" si="3"/>
        <v>5</v>
      </c>
      <c r="F12" s="56">
        <f t="shared" si="4"/>
        <v>2</v>
      </c>
      <c r="G12" s="56">
        <v>1</v>
      </c>
      <c r="H12" s="56">
        <v>1</v>
      </c>
      <c r="I12" s="56">
        <f t="shared" si="5"/>
        <v>4</v>
      </c>
      <c r="J12" s="62">
        <f t="shared" ref="J12" si="6">SUM(J13:J15)</f>
        <v>0</v>
      </c>
      <c r="K12" s="62">
        <v>4</v>
      </c>
    </row>
    <row r="13" spans="1:11" x14ac:dyDescent="0.25">
      <c r="B13" s="23"/>
    </row>
  </sheetData>
  <mergeCells count="11">
    <mergeCell ref="I1:K1"/>
    <mergeCell ref="B2:H2"/>
    <mergeCell ref="I2:K2"/>
    <mergeCell ref="I3:K3"/>
    <mergeCell ref="A4:K4"/>
    <mergeCell ref="B1:H1"/>
    <mergeCell ref="A5:A6"/>
    <mergeCell ref="B5:B6"/>
    <mergeCell ref="C5:E5"/>
    <mergeCell ref="F5:H5"/>
    <mergeCell ref="I5:K5"/>
  </mergeCells>
  <pageMargins left="0.76" right="0.47" top="0.4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N12" sqref="N12"/>
    </sheetView>
  </sheetViews>
  <sheetFormatPr defaultColWidth="9" defaultRowHeight="15.75" x14ac:dyDescent="0.25"/>
  <cols>
    <col min="1" max="1" width="26.25" style="31" customWidth="1"/>
    <col min="2" max="2" width="9.25" style="31" customWidth="1"/>
    <col min="3" max="3" width="9.125" style="98" customWidth="1"/>
    <col min="4" max="4" width="9.125" style="31" customWidth="1"/>
    <col min="5" max="5" width="10.5" style="31" customWidth="1"/>
    <col min="6" max="6" width="7.875" style="31" customWidth="1"/>
    <col min="7" max="8" width="9.125" style="31" customWidth="1"/>
    <col min="9" max="9" width="7.25" style="31" customWidth="1"/>
    <col min="10" max="10" width="10.875" style="31" customWidth="1"/>
    <col min="11" max="11" width="12.25" style="31" customWidth="1"/>
    <col min="12" max="16384" width="9" style="31"/>
  </cols>
  <sheetData>
    <row r="1" spans="1:11" ht="38.25" customHeight="1" x14ac:dyDescent="0.25">
      <c r="A1" s="30" t="s">
        <v>57</v>
      </c>
      <c r="B1" s="115" t="s">
        <v>58</v>
      </c>
      <c r="C1" s="115"/>
      <c r="D1" s="115"/>
      <c r="E1" s="115"/>
      <c r="F1" s="115"/>
      <c r="G1" s="115"/>
      <c r="H1" s="59" t="s">
        <v>81</v>
      </c>
      <c r="I1" s="52"/>
      <c r="J1" s="52"/>
    </row>
    <row r="2" spans="1:11" x14ac:dyDescent="0.25">
      <c r="A2" s="54" t="s">
        <v>22</v>
      </c>
      <c r="B2" s="115" t="s">
        <v>87</v>
      </c>
      <c r="C2" s="115"/>
      <c r="D2" s="115"/>
      <c r="E2" s="115"/>
      <c r="F2" s="115"/>
      <c r="G2" s="115"/>
      <c r="H2" s="121" t="s">
        <v>23</v>
      </c>
      <c r="I2" s="121"/>
      <c r="J2" s="53"/>
    </row>
    <row r="3" spans="1:11" x14ac:dyDescent="0.25">
      <c r="A3" s="54" t="s">
        <v>89</v>
      </c>
      <c r="B3" s="32"/>
      <c r="C3" s="95"/>
      <c r="D3" s="33"/>
      <c r="E3" s="33"/>
      <c r="F3" s="33"/>
      <c r="G3" s="33"/>
      <c r="H3" s="118" t="s">
        <v>78</v>
      </c>
      <c r="I3" s="118"/>
      <c r="J3" s="33"/>
    </row>
    <row r="4" spans="1:11" x14ac:dyDescent="0.25">
      <c r="A4" s="119" t="s">
        <v>59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s="34" customFormat="1" ht="19.5" customHeight="1" x14ac:dyDescent="0.2">
      <c r="A5" s="117" t="s">
        <v>62</v>
      </c>
      <c r="B5" s="117" t="s">
        <v>25</v>
      </c>
      <c r="C5" s="117" t="s">
        <v>60</v>
      </c>
      <c r="D5" s="117"/>
      <c r="E5" s="117"/>
      <c r="F5" s="117" t="s">
        <v>60</v>
      </c>
      <c r="G5" s="117"/>
      <c r="H5" s="117"/>
      <c r="I5" s="117"/>
      <c r="J5" s="117"/>
      <c r="K5" s="117" t="s">
        <v>60</v>
      </c>
    </row>
    <row r="6" spans="1:11" s="34" customFormat="1" ht="33" customHeight="1" x14ac:dyDescent="0.2">
      <c r="A6" s="117"/>
      <c r="B6" s="117"/>
      <c r="C6" s="117" t="s">
        <v>75</v>
      </c>
      <c r="D6" s="117"/>
      <c r="E6" s="117"/>
      <c r="F6" s="117" t="s">
        <v>61</v>
      </c>
      <c r="G6" s="117"/>
      <c r="H6" s="117"/>
      <c r="I6" s="117" t="s">
        <v>82</v>
      </c>
      <c r="J6" s="117"/>
      <c r="K6" s="117"/>
    </row>
    <row r="7" spans="1:11" s="34" customFormat="1" ht="19.5" customHeight="1" x14ac:dyDescent="0.2">
      <c r="A7" s="117"/>
      <c r="B7" s="117"/>
      <c r="C7" s="120" t="s">
        <v>26</v>
      </c>
      <c r="D7" s="117" t="s">
        <v>74</v>
      </c>
      <c r="E7" s="117"/>
      <c r="F7" s="117" t="s">
        <v>26</v>
      </c>
      <c r="G7" s="117" t="s">
        <v>74</v>
      </c>
      <c r="H7" s="117"/>
      <c r="I7" s="117" t="s">
        <v>26</v>
      </c>
      <c r="J7" s="117" t="s">
        <v>74</v>
      </c>
      <c r="K7" s="117"/>
    </row>
    <row r="8" spans="1:11" s="34" customFormat="1" ht="96" customHeight="1" x14ac:dyDescent="0.2">
      <c r="A8" s="117"/>
      <c r="B8" s="117"/>
      <c r="C8" s="120"/>
      <c r="D8" s="35" t="s">
        <v>76</v>
      </c>
      <c r="E8" s="35" t="s">
        <v>77</v>
      </c>
      <c r="F8" s="117"/>
      <c r="G8" s="35" t="s">
        <v>76</v>
      </c>
      <c r="H8" s="35" t="s">
        <v>77</v>
      </c>
      <c r="I8" s="117"/>
      <c r="J8" s="35" t="s">
        <v>76</v>
      </c>
      <c r="K8" s="35" t="s">
        <v>77</v>
      </c>
    </row>
    <row r="9" spans="1:11" s="34" customFormat="1" ht="28.5" customHeight="1" x14ac:dyDescent="0.2">
      <c r="A9" s="36" t="s">
        <v>31</v>
      </c>
      <c r="B9" s="36" t="s">
        <v>32</v>
      </c>
      <c r="C9" s="96" t="s">
        <v>33</v>
      </c>
      <c r="D9" s="36">
        <v>2</v>
      </c>
      <c r="E9" s="36">
        <v>3</v>
      </c>
      <c r="F9" s="36">
        <v>4</v>
      </c>
      <c r="G9" s="36">
        <v>5</v>
      </c>
      <c r="H9" s="36">
        <v>6</v>
      </c>
      <c r="I9" s="36">
        <v>7</v>
      </c>
      <c r="J9" s="36">
        <v>8</v>
      </c>
      <c r="K9" s="36">
        <v>9</v>
      </c>
    </row>
    <row r="10" spans="1:11" s="55" customFormat="1" ht="28.5" customHeight="1" x14ac:dyDescent="0.25">
      <c r="A10" s="37" t="s">
        <v>26</v>
      </c>
      <c r="B10" s="51" t="s">
        <v>35</v>
      </c>
      <c r="C10" s="97">
        <f>SUM(C11:C14)</f>
        <v>2172</v>
      </c>
      <c r="D10" s="93">
        <f>G10+J10</f>
        <v>467</v>
      </c>
      <c r="E10" s="122">
        <f>H10+K10</f>
        <v>1705</v>
      </c>
      <c r="F10" s="93">
        <f t="shared" ref="F10" si="0">SUM(F11:F14)</f>
        <v>227</v>
      </c>
      <c r="G10" s="93">
        <f>SUM(G11:G14)</f>
        <v>73</v>
      </c>
      <c r="H10" s="93">
        <f t="shared" ref="H10:J10" si="1">SUM(H11:H14)</f>
        <v>154</v>
      </c>
      <c r="I10" s="122">
        <f>SUM(I11:I14)</f>
        <v>1945</v>
      </c>
      <c r="J10" s="93">
        <f t="shared" si="1"/>
        <v>394</v>
      </c>
      <c r="K10" s="122">
        <f>SUM(K11:K14)</f>
        <v>1551</v>
      </c>
    </row>
    <row r="11" spans="1:11" ht="38.25" customHeight="1" x14ac:dyDescent="0.25">
      <c r="A11" s="38" t="s">
        <v>63</v>
      </c>
      <c r="B11" s="35" t="s">
        <v>38</v>
      </c>
      <c r="C11" s="97">
        <f>D11+E11</f>
        <v>281</v>
      </c>
      <c r="D11" s="94">
        <f>G11+J11</f>
        <v>25</v>
      </c>
      <c r="E11" s="123">
        <f>H11+K11</f>
        <v>256</v>
      </c>
      <c r="F11" s="94">
        <f>G11+H11</f>
        <v>34</v>
      </c>
      <c r="G11" s="94">
        <v>8</v>
      </c>
      <c r="H11" s="94">
        <v>26</v>
      </c>
      <c r="I11" s="123">
        <f>J11+K11</f>
        <v>247</v>
      </c>
      <c r="J11" s="94">
        <v>17</v>
      </c>
      <c r="K11" s="124">
        <v>230</v>
      </c>
    </row>
    <row r="12" spans="1:11" ht="28.5" customHeight="1" x14ac:dyDescent="0.25">
      <c r="A12" s="38" t="s">
        <v>64</v>
      </c>
      <c r="B12" s="35" t="s">
        <v>40</v>
      </c>
      <c r="C12" s="97">
        <f t="shared" ref="C12:C14" si="2">D12+E12</f>
        <v>1812</v>
      </c>
      <c r="D12" s="94">
        <f t="shared" ref="D12:D14" si="3">G12+J12</f>
        <v>432</v>
      </c>
      <c r="E12" s="123">
        <f t="shared" ref="E12:E14" si="4">H12+K12</f>
        <v>1380</v>
      </c>
      <c r="F12" s="94">
        <f t="shared" ref="F12:F14" si="5">G12+H12</f>
        <v>188</v>
      </c>
      <c r="G12" s="94">
        <v>64</v>
      </c>
      <c r="H12" s="94">
        <v>124</v>
      </c>
      <c r="I12" s="123">
        <f t="shared" ref="I12:I14" si="6">J12+K12</f>
        <v>1624</v>
      </c>
      <c r="J12" s="94">
        <v>368</v>
      </c>
      <c r="K12" s="124">
        <v>1256</v>
      </c>
    </row>
    <row r="13" spans="1:11" ht="33.75" customHeight="1" x14ac:dyDescent="0.25">
      <c r="A13" s="38" t="s">
        <v>65</v>
      </c>
      <c r="B13" s="35" t="s">
        <v>42</v>
      </c>
      <c r="C13" s="97">
        <f t="shared" si="2"/>
        <v>54</v>
      </c>
      <c r="D13" s="94">
        <f t="shared" si="3"/>
        <v>2</v>
      </c>
      <c r="E13" s="123">
        <f t="shared" si="4"/>
        <v>52</v>
      </c>
      <c r="F13" s="94">
        <f t="shared" si="5"/>
        <v>3</v>
      </c>
      <c r="G13" s="94">
        <v>0</v>
      </c>
      <c r="H13" s="94">
        <v>3</v>
      </c>
      <c r="I13" s="123">
        <f t="shared" si="6"/>
        <v>51</v>
      </c>
      <c r="J13" s="94">
        <v>2</v>
      </c>
      <c r="K13" s="124">
        <v>49</v>
      </c>
    </row>
    <row r="14" spans="1:11" ht="28.5" customHeight="1" x14ac:dyDescent="0.25">
      <c r="A14" s="38" t="s">
        <v>66</v>
      </c>
      <c r="B14" s="35" t="s">
        <v>44</v>
      </c>
      <c r="C14" s="97">
        <f t="shared" si="2"/>
        <v>25</v>
      </c>
      <c r="D14" s="94">
        <f t="shared" si="3"/>
        <v>8</v>
      </c>
      <c r="E14" s="123">
        <f t="shared" si="4"/>
        <v>17</v>
      </c>
      <c r="F14" s="94">
        <f t="shared" si="5"/>
        <v>2</v>
      </c>
      <c r="G14" s="94">
        <v>1</v>
      </c>
      <c r="H14" s="94">
        <v>1</v>
      </c>
      <c r="I14" s="123">
        <f t="shared" si="6"/>
        <v>23</v>
      </c>
      <c r="J14" s="94">
        <v>7</v>
      </c>
      <c r="K14" s="124">
        <v>16</v>
      </c>
    </row>
  </sheetData>
  <mergeCells count="17">
    <mergeCell ref="H2:I2"/>
    <mergeCell ref="J7:K7"/>
    <mergeCell ref="B1:G1"/>
    <mergeCell ref="B2:G2"/>
    <mergeCell ref="H3:I3"/>
    <mergeCell ref="A4:K4"/>
    <mergeCell ref="A5:A8"/>
    <mergeCell ref="B5:B8"/>
    <mergeCell ref="C5:K5"/>
    <mergeCell ref="C6:E6"/>
    <mergeCell ref="F6:H6"/>
    <mergeCell ref="I6:K6"/>
    <mergeCell ref="C7:C8"/>
    <mergeCell ref="D7:E7"/>
    <mergeCell ref="F7:F8"/>
    <mergeCell ref="G7:H7"/>
    <mergeCell ref="I7:I8"/>
  </mergeCells>
  <pageMargins left="0.57999999999999996" right="0.16" top="0.4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BM01-Tổng hợp</vt:lpstr>
      <vt:lpstr>BM0207a.N</vt:lpstr>
      <vt:lpstr>0207b.N BNV</vt:lpstr>
      <vt:lpstr>BM0207c.N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SONV</dc:creator>
  <cp:lastModifiedBy>Admin</cp:lastModifiedBy>
  <cp:lastPrinted>2025-02-14T09:44:09Z</cp:lastPrinted>
  <dcterms:created xsi:type="dcterms:W3CDTF">2010-11-06T10:14:00Z</dcterms:created>
  <dcterms:modified xsi:type="dcterms:W3CDTF">2025-02-14T09:44:29Z</dcterms:modified>
</cp:coreProperties>
</file>